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16"/>
  <workbookPr defaultThemeVersion="166925"/>
  <mc:AlternateContent xmlns:mc="http://schemas.openxmlformats.org/markup-compatibility/2006">
    <mc:Choice Requires="x15">
      <x15ac:absPath xmlns:x15ac="http://schemas.microsoft.com/office/spreadsheetml/2010/11/ac" url="https://sena4-my.sharepoint.com/personal/lscabrerag_sena_edu_co/Documents/2021 SENA/Contratación/2022/Estudios Gestionados Deisy/Instructores/Titulada/"/>
    </mc:Choice>
  </mc:AlternateContent>
  <xr:revisionPtr revIDLastSave="0" documentId="8_{D43BA39D-3C00-438D-81BD-09FE002EC941}" xr6:coauthVersionLast="47" xr6:coauthVersionMax="47" xr10:uidLastSave="{00000000-0000-0000-0000-000000000000}"/>
  <bookViews>
    <workbookView xWindow="-120" yWindow="-120" windowWidth="29040" windowHeight="15840" xr2:uid="{78508A45-2286-40D5-893D-3580A76BEF23}"/>
  </bookViews>
  <sheets>
    <sheet name=" ANEXO 2 TIT COMP" sheetId="1" r:id="rId1"/>
  </sheets>
  <externalReferences>
    <externalReference r:id="rId2"/>
    <externalReference r:id="rId3"/>
  </externalReferences>
  <definedNames>
    <definedName name="_xlnm._FilterDatabase" localSheetId="0" hidden="1">' ANEXO 2 TIT COMP'!$A$1:$R$160</definedName>
    <definedName name="A">#REF!</definedName>
    <definedName name="AAAAAA">#REF!</definedName>
    <definedName name="ACTUALIZADO">#REF!</definedName>
    <definedName name="APRE" localSheetId="0">#REF!</definedName>
    <definedName name="APRE">#REF!</definedName>
    <definedName name="APRENDICES" localSheetId="0">#REF!</definedName>
    <definedName name="APRENDICES">#REF!</definedName>
    <definedName name="aqw">#REF!</definedName>
    <definedName name="asd">#REF!</definedName>
    <definedName name="ASESORIA">#REF!</definedName>
    <definedName name="ASIS" localSheetId="0">#REF!</definedName>
    <definedName name="ASIS">#REF!</definedName>
    <definedName name="AUDIOVIDEO">#REF!</definedName>
    <definedName name="BASE">[1]BASE!$1:$1048576</definedName>
    <definedName name="BBBBBBB" localSheetId="0">#REF!</definedName>
    <definedName name="BBBBBBB">#REF!</definedName>
    <definedName name="CALIFICACION" localSheetId="0">#REF!</definedName>
    <definedName name="CALIFICACION">#REF!</definedName>
    <definedName name="ccc" localSheetId="0">#REF!</definedName>
    <definedName name="ccc">#REF!</definedName>
    <definedName name="CDE">#REF!</definedName>
    <definedName name="CENTR" localSheetId="0">#REF!</definedName>
    <definedName name="CENTR">#REF!</definedName>
    <definedName name="CENTRO" localSheetId="0">#REF!</definedName>
    <definedName name="CENTRO">#REF!</definedName>
    <definedName name="CENTROII">#REF!</definedName>
    <definedName name="COCI" localSheetId="0">#REF!</definedName>
    <definedName name="COCI">#REF!</definedName>
    <definedName name="COCINA" localSheetId="0">#REF!</definedName>
    <definedName name="COCINA">#REF!</definedName>
    <definedName name="COCITEC" localSheetId="0">#REF!</definedName>
    <definedName name="COCITEC">#REF!</definedName>
    <definedName name="COPIA">#REF!</definedName>
    <definedName name="CUPO" localSheetId="0">#REF!</definedName>
    <definedName name="CUPO">#REF!</definedName>
    <definedName name="CUPOS" localSheetId="0">#REF!</definedName>
    <definedName name="CUPOS">#REF!</definedName>
    <definedName name="D" localSheetId="0">#REF!</definedName>
    <definedName name="D">#REF!</definedName>
    <definedName name="datos" localSheetId="0">#REF!</definedName>
    <definedName name="datos">#REF!</definedName>
    <definedName name="DD" localSheetId="0">#REF!</definedName>
    <definedName name="DD">#REF!</definedName>
    <definedName name="DDDD" localSheetId="0">#REF!</definedName>
    <definedName name="DDDD">#REF!</definedName>
    <definedName name="DDF">#REF!</definedName>
    <definedName name="DEP" localSheetId="0">#REF!</definedName>
    <definedName name="DEP">#REF!</definedName>
    <definedName name="EDFGSDFG">#REF!</definedName>
    <definedName name="ELECRTICIDAD" localSheetId="0">#REF!</definedName>
    <definedName name="ELECRTICIDAD">#REF!</definedName>
    <definedName name="ELECTRICISDAD" localSheetId="0">#REF!</definedName>
    <definedName name="ELECTRICISDAD">#REF!</definedName>
    <definedName name="Excel_BuiltIn__FilterDatabase_6" localSheetId="0">#REF!</definedName>
    <definedName name="Excel_BuiltIn__FilterDatabase_6">#REF!</definedName>
    <definedName name="FFF">#REF!</definedName>
    <definedName name="FFFFFF">#REF!</definedName>
    <definedName name="FINANCIERA">#REF!</definedName>
    <definedName name="ggggggggggg" localSheetId="0">#REF!</definedName>
    <definedName name="ggggggggggg">#REF!</definedName>
    <definedName name="GHGH">#REF!</definedName>
    <definedName name="HUIIOOO" localSheetId="0">#REF!</definedName>
    <definedName name="HUIIOOO">#REF!</definedName>
    <definedName name="INFO" localSheetId="0">#REF!</definedName>
    <definedName name="INFO">#REF!</definedName>
    <definedName name="INFOR" localSheetId="0">#REF!</definedName>
    <definedName name="INFOR">#REF!</definedName>
    <definedName name="jjj" localSheetId="0">#REF!</definedName>
    <definedName name="jjj">#REF!</definedName>
    <definedName name="jjjikiku">#REF!</definedName>
    <definedName name="JJJJ" localSheetId="0">#REF!</definedName>
    <definedName name="JJJJ">#REF!</definedName>
    <definedName name="jjjjjjjgf">#REF!</definedName>
    <definedName name="LINDAA" localSheetId="0">#REF!</definedName>
    <definedName name="LINDAA">#REF!</definedName>
    <definedName name="lindaaaaaa">#REF!</definedName>
    <definedName name="lindayulieth" localSheetId="0">#REF!</definedName>
    <definedName name="lindayulieth">#REF!</definedName>
    <definedName name="LLINDAAAADUARTE" localSheetId="0">#REF!</definedName>
    <definedName name="LLINDAAAADUARTE">#REF!</definedName>
    <definedName name="MANJ" localSheetId="0">#REF!</definedName>
    <definedName name="MANJ">#REF!</definedName>
    <definedName name="MEC" localSheetId="0">#REF!</definedName>
    <definedName name="MEC">#REF!</definedName>
    <definedName name="nada">#REF!</definedName>
    <definedName name="ÑÑÑÑ">#REF!</definedName>
    <definedName name="NOMINA">#REF!</definedName>
    <definedName name="origen">[2]Hoja1!$D$3:$D$6</definedName>
    <definedName name="PECUATRO" localSheetId="0">#REF!</definedName>
    <definedName name="PECUATRO">#REF!</definedName>
    <definedName name="PERICO">#REF!</definedName>
    <definedName name="QWERT">#REF!</definedName>
    <definedName name="RED" localSheetId="0">#REF!</definedName>
    <definedName name="RED">#REF!</definedName>
    <definedName name="REGIONAL">#REF!</definedName>
    <definedName name="RESIDUOS">#REF!</definedName>
    <definedName name="rubros">[2]Hoja1!$A$3:$A$15</definedName>
    <definedName name="SC">#REF!</definedName>
    <definedName name="sssss">#REF!</definedName>
    <definedName name="SSSSSS" localSheetId="0">#REF!</definedName>
    <definedName name="SSSSSS">#REF!</definedName>
    <definedName name="TC" localSheetId="0">#REF!</definedName>
    <definedName name="TC">#REF!</definedName>
    <definedName name="UNIDADES" localSheetId="0">#REF!</definedName>
    <definedName name="UNIDADES">#REF!</definedName>
    <definedName name="UNIDOS" localSheetId="0">#REF!</definedName>
    <definedName name="UNIDOS">#REF!</definedName>
    <definedName name="vvvvvvvv">#REF!</definedName>
    <definedName name="yuliethhh" localSheetId="0">#REF!</definedName>
    <definedName name="yuliethhh">#REF!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29" i="1" l="1"/>
  <c r="L103" i="1"/>
  <c r="L98" i="1"/>
  <c r="L67" i="1"/>
  <c r="L2" i="1"/>
  <c r="L58" i="1" l="1"/>
  <c r="G136" i="1"/>
  <c r="L27" i="1"/>
  <c r="L21" i="1"/>
  <c r="L13" i="1"/>
  <c r="L83" i="1"/>
  <c r="L10" i="1"/>
  <c r="G26" i="1"/>
  <c r="L106" i="1"/>
  <c r="L76" i="1" l="1"/>
  <c r="L54" i="1"/>
  <c r="L42" i="1"/>
  <c r="L64" i="1"/>
  <c r="L136" i="1"/>
  <c r="L5" i="1"/>
  <c r="L90" i="1"/>
  <c r="E97" i="1"/>
  <c r="E96" i="1"/>
  <c r="E95" i="1"/>
  <c r="E94" i="1"/>
  <c r="E93" i="1"/>
  <c r="E92" i="1"/>
  <c r="L88" i="1"/>
  <c r="L71" i="1"/>
  <c r="L61" i="1"/>
  <c r="L32" i="1"/>
  <c r="G154" i="1"/>
  <c r="L154" i="1" s="1"/>
  <c r="L157" i="1"/>
  <c r="G157" i="1"/>
  <c r="L156" i="1"/>
  <c r="G156" i="1"/>
  <c r="L155" i="1"/>
  <c r="G155" i="1"/>
  <c r="G153" i="1"/>
  <c r="L153" i="1" s="1"/>
  <c r="G152" i="1"/>
  <c r="L152" i="1" s="1"/>
  <c r="G151" i="1"/>
  <c r="L151" i="1" s="1"/>
  <c r="G150" i="1"/>
  <c r="L150" i="1" s="1"/>
  <c r="G149" i="1"/>
  <c r="L149" i="1" s="1"/>
  <c r="G148" i="1"/>
  <c r="L148" i="1" s="1"/>
  <c r="G147" i="1"/>
  <c r="L147" i="1" s="1"/>
  <c r="G146" i="1"/>
  <c r="L146" i="1" s="1"/>
  <c r="L137" i="1"/>
  <c r="G137" i="1"/>
  <c r="L133" i="1" l="1"/>
  <c r="E135" i="1"/>
  <c r="E134" i="1"/>
  <c r="E133" i="1"/>
  <c r="E132" i="1"/>
  <c r="E131" i="1"/>
  <c r="E130" i="1"/>
  <c r="E129" i="1"/>
  <c r="L123" i="1"/>
  <c r="E128" i="1"/>
  <c r="E127" i="1"/>
  <c r="E126" i="1"/>
  <c r="E125" i="1"/>
  <c r="E124" i="1"/>
  <c r="E123" i="1"/>
  <c r="E122" i="1"/>
  <c r="L121" i="1"/>
  <c r="E121" i="1"/>
  <c r="L119" i="1"/>
  <c r="E120" i="1"/>
  <c r="E119" i="1"/>
  <c r="L112" i="1"/>
  <c r="E118" i="1"/>
  <c r="E117" i="1"/>
  <c r="E116" i="1"/>
  <c r="E115" i="1"/>
  <c r="E114" i="1"/>
  <c r="E113" i="1"/>
  <c r="E112" i="1"/>
  <c r="E110" i="1"/>
  <c r="E111" i="1"/>
  <c r="E109" i="1"/>
  <c r="E108" i="1"/>
  <c r="E107" i="1"/>
  <c r="E106" i="1"/>
  <c r="E105" i="1"/>
  <c r="E104" i="1"/>
  <c r="E103" i="1"/>
  <c r="E102" i="1"/>
  <c r="E101" i="1"/>
  <c r="E100" i="1"/>
  <c r="E99" i="1"/>
  <c r="E98" i="1"/>
  <c r="E91" i="1"/>
  <c r="E90" i="1"/>
  <c r="L81" i="1"/>
  <c r="L44" i="1"/>
  <c r="L38" i="1"/>
  <c r="L26" i="1"/>
  <c r="L158" i="1" l="1"/>
  <c r="L160" i="1" s="1"/>
</calcChain>
</file>

<file path=xl/sharedStrings.xml><?xml version="1.0" encoding="utf-8"?>
<sst xmlns="http://schemas.openxmlformats.org/spreadsheetml/2006/main" count="537" uniqueCount="329">
  <si>
    <t>ITEM</t>
  </si>
  <si>
    <t>Nombre del Programa
(TE-TP-TGO)</t>
  </si>
  <si>
    <t>Nombre de la competencia a desarrollar</t>
  </si>
  <si>
    <t>No. De meses a contratar</t>
  </si>
  <si>
    <t>DIAS</t>
  </si>
  <si>
    <t>HORAS POR DIA</t>
  </si>
  <si>
    <t>No. De horas a contratar</t>
  </si>
  <si>
    <t>Jornada</t>
  </si>
  <si>
    <t>Inicio
 (D-M-A)</t>
  </si>
  <si>
    <t>Terminación
(D-M-A)</t>
  </si>
  <si>
    <t>Costo Hora o Costo Honorarios mes (Pesos)</t>
  </si>
  <si>
    <t>Costo Total</t>
  </si>
  <si>
    <t>OBSERVACIONES 
(PERFIL  DEL INSTRUCTOR) Y EXPERIENCIA</t>
  </si>
  <si>
    <t>MUNICIPIO</t>
  </si>
  <si>
    <t>ID VAVANTE</t>
  </si>
  <si>
    <t>INSTRUCTOR SELLECIONADO</t>
  </si>
  <si>
    <t>ID ASPIRANTE</t>
  </si>
  <si>
    <t>MES DE CONTRATACION</t>
  </si>
  <si>
    <t>OBSERVACIONES</t>
  </si>
  <si>
    <t>REVISION HOJAS DE VIDA</t>
  </si>
  <si>
    <t>VACANTE APE</t>
  </si>
  <si>
    <t>GESTIÓN INTEGRADA DE LA CALIDAD, MEDIO AMBIENTE, SEGURIDAD Y SALUD OCUPACIONAL</t>
  </si>
  <si>
    <t>REALIZAR ACTIVIDADES QUE CONDUZCAN AL MANTENIMIENTO Y MEJORA CONTINUA DE LOS SISTEMAS DE GESTIÓN DE FORMA INDIVIDUAL O INTEGRADA.</t>
  </si>
  <si>
    <t>MAÑANA</t>
  </si>
  <si>
    <t>"Requisitos academicos: ¿El Programa Requiere De Un Equipo De Instructores Técnicos, Conformado Por
Ingenieros De Diferentes Áreas De Las Ciencias. Y/OAdministrador De Empresas. Experiencia Laboral ¿Mínimo 24 Meses De Vinculación Laboral Con El Área De Su Profesión 
Especialista En Sistemas De Gestión De La Calidad"</t>
  </si>
  <si>
    <t>ARAUCA</t>
  </si>
  <si>
    <t>SANDRA  HENAO BELTRAN</t>
  </si>
  <si>
    <t>FEBRERO</t>
  </si>
  <si>
    <t>OK</t>
  </si>
  <si>
    <t>APOYAR ACTIVIDADES QUE CONDUZCAN A LA IMPLEMENTACIÓN, DE LOS SISTEMAS DE GESTIÓN, DE FORMA INDIVIDUAL O INTEGRADA; DE ACUERDO A PLANIFICACIÓN ESTABLECIDA POR LA EMPRESA.</t>
  </si>
  <si>
    <t>DOCUMENTAR LOS PROCESOS NECESARIOS PARA LA IMPLEMENTACIÓN MANTENIMIENTO Y MEJORA DE LOS SISTEMAS DE GESTIÓN, DE FORMA INDIVIDUAL O INTEGRADA; SEGÚN PROCEDIMIENTOS ESTABLECIDOS POR LA EMPRESA</t>
  </si>
  <si>
    <t>TECNÓLOGO EN IMPLEMENTACION DE INFRAESTRUCTURA DE TECNOLOGIAS DE LA INFORMACION Y LAS COMUNICACIONES</t>
  </si>
  <si>
    <t>IMPLEMENTAR LA RED FÍSICA DE DATOS SEGÚN DISEÑO Y ESTÁNDARES TÉCNICOS. (IMPLEMENTACIÓN DE LA RED DE DATOS)</t>
  </si>
  <si>
    <t>MIXTA</t>
  </si>
  <si>
    <t>Requisitos académicos: Requisitos académicos: ingeniero en sistemas o ingeniero informático. Experiencia laboral: Experiencia laboral: veinticuatro (24) meses de experiencia: de los cuales dieciocho (18) meses estarán relacionados con el ejercicio de la profesión u oficio objeto de la formación profesional y seis (6) meses en labores de docencia.</t>
  </si>
  <si>
    <t>LEONARDO PULIDO MARTINEZ</t>
  </si>
  <si>
    <t>ENERO</t>
  </si>
  <si>
    <t>ENERO RENUCIO A LA ASPIRANCION SE ABRIO VACANTE APE</t>
  </si>
  <si>
    <t>MANTENER EQUIPOS DE CÓMPUTO SEGÚN PROCEDIMIENTO TÉCNICO</t>
  </si>
  <si>
    <t>MANTENIMIENTO DE EQUIPOS DE COMPUTO</t>
  </si>
  <si>
    <t>Atender requerimientos de los clientes de acuerdo con procedimiento técnico y normativa
de procesos de negocios</t>
  </si>
  <si>
    <t>Mantener equipos de cómputo según procedimiento técnico</t>
  </si>
  <si>
    <t>REPARAR DISPOSITIVOS MÓVILES DE ACUERDO CON MANUALES DE SERVICIO Y
PARÁMETROS FUNCIONALES</t>
  </si>
  <si>
    <t>PELUQUERIA</t>
  </si>
  <si>
    <t>Cortar cabello según líneas de diseño y procedimiento técnico</t>
  </si>
  <si>
    <t>TARDE</t>
  </si>
  <si>
    <t>Requisitos academicos: TÉCNICO EN PELUQUERÍA O TÉCNICO EN BELLEZA INTEGRAL. Experiencia Laboral;MINIMO 24 MESES DE VINCULACIÓN LABORAL CON EL ÁREA DE SU PROFESIÓNMÍNIMO 6 MESES DE EXPERIENCIA DOCENTE</t>
  </si>
  <si>
    <t>ROSANGELA GELVEZ CASTRO</t>
  </si>
  <si>
    <t xml:space="preserve">JULIO </t>
  </si>
  <si>
    <t>Aplicar tratamiento capilar según técnicas de higiene y cosmética</t>
  </si>
  <si>
    <t>Elaborar peinados según protocolos de estética capilar</t>
  </si>
  <si>
    <t>TÉCNICO EN REPARACION DE MAQUINARIA AGRICOLA.</t>
  </si>
  <si>
    <t>REPARAR SISTEMA TRANSMISOR DE POTENCIA DE ACUERDO CON PROCEDIMIENTOS Y PARÁMETROS TÉCNICOS DE AUTOMOTORES (REPARACIÓN DEL SISTEMA TRANSMISOR DE POTENCIA DE MAQUINARIA AGRÍCOLA)</t>
  </si>
  <si>
    <t>"Requisitos académicos: opción 1 título profesional en disciplina académica del núcleo básico de conocimientoingeniería mecánica, electrónica o afines. Opción 2 tecnólogo en mantenimiento mecatrónico automotriz o afines. Experiencia laboral: para opción 1,  24 meses de experiencia laboral en el área objeto de la competencia formativa12 meses de experiencia como docente en el área objeto de la competencia formativapara opción 236 meses de experiencia laboral en el área objeto de la competencia formativa12 meses de experiencia como docente en el área objeto de la competencia formativa"</t>
  </si>
  <si>
    <t>DARWIN LEONARDO PEÑARANDA CARRERO</t>
  </si>
  <si>
    <t>TN EN MANTENIMIENTO DE VEHICULOS LIVIANOS</t>
  </si>
  <si>
    <t>REPARAR SISTEMA DE SEGURIDAD PASIVA Y CONFORT DE ACUERDO CON PROCEDIMIENTOS Y NORMATIVA VEHICULAR</t>
  </si>
  <si>
    <t>REPARAR SISTEMA TRANSMISOR DE POTENCIA DE ACUERDO CON PROCEDIMIENTOS Y
PARÁMETROS TÉCNICOS DE AUTOMOTORES</t>
  </si>
  <si>
    <t>MANTENIMIENTO ELECTRICO Y CONTROL ELECTRONICO DE AUTOMOTORES</t>
  </si>
  <si>
    <t>REPARAR SISTEMA ELÉCTRICO ELECTRÓNICO DE ACUERDO CON
PROCEDIMIENTOS Y PARÁMETROS DE AUTOMOTORES</t>
  </si>
  <si>
    <t>REPARAR SISTEMA DE SEGURIDAD PASIVA Y CONFORT DE ACUERDO CON
PROCEDIMIENTOS Y NORMATIVA VEHICULAR</t>
  </si>
  <si>
    <t>MANTENIMIENTO DE MOTOCICLETAS Y MOTOCARROS.</t>
  </si>
  <si>
    <t>Diagnosticar motocicletas de acuerdo con procedimientos y parámetros técnicos</t>
  </si>
  <si>
    <t>Reparar motocicletas de acuerdo con procedimientos y parámetros técnicos</t>
  </si>
  <si>
    <t>REPARAR SISTEMA DE COMBUSTIBLE DE ACUERDO CON PROCEDIMIENTOS Y
PARÁMETROS DEL CICLO OTTO</t>
  </si>
  <si>
    <t>MANTENIMIENTO DE EQUIPOS DE REFRIGERACION, VENTILACION Y
CLIMATIZACION</t>
  </si>
  <si>
    <t>MONTAR INSTALACIONES RVC SEGÚN ESPECIFICACIONES TÉCNICAS.</t>
  </si>
  <si>
    <t>Requisitos académicos: ingeniero mecánico, ingeniero electricista. Técnico y/o técnico profesional y/o tecnólogo en refrigeración, acondicionamiento de aire y/o electromecánica y/o profesional certificado en competencias laborales de refrigeración y climatización y/o haber cursado 8 semestres de una carrera profesional acorde con el área de conocimiento. Experiencia laboral: experiencia laboral de 24 meses en el sector rvc</t>
  </si>
  <si>
    <t>ADRIANO BENITEZ LAMBRAÑO</t>
  </si>
  <si>
    <t>OIK</t>
  </si>
  <si>
    <t>CORREGIR FALLAS EN INSTALACIONES RVC DOMÉSTICAS PARA RESTABLECER SUS FUNCIONES ESPECIFICADAS.</t>
  </si>
  <si>
    <t>ALISTAR RECURSOS PARA EL MANTENIMIENTO DE INSTALACIONES DE REFRIGERACION, VENTILACION Y CLIMATIZACION DE ACUERDO CON LOS REQUERIMIENTOS DEL CLIENTE.</t>
  </si>
  <si>
    <t>EJECUTAR MANTENIMIENTO PREVENTIVO EN INSTALACIONES RVC, SEGÚN LAS CONDICIONES DE OPERACIÓN.</t>
  </si>
  <si>
    <t>APLICAR BUENAS PRÁCTICAS EN EL USO DE REFRIGERANTES Y LUBRICANTES EN INSTALACIONES RC, SEGÚN NORMATIVIDAD AMBIENTAL</t>
  </si>
  <si>
    <t>INSTALACIONES PARA SUMINISTRO DE GAS COMBUSTIBLE EN EDIFICACIONES RESIDENCIALES Y COMERCIALES.</t>
  </si>
  <si>
    <t>INSTALACIÓN DE REDES INTERNAS DE GAS COMBUSTIBLE EN EDIFICACIONES
RESIDENCIALES Y COMERCIALES DE ACUERDO CON REGLAMENTACIÓN Y NORMATIVA
TÉCNICA, PLANOS Y PROCEDIMIENTOS ESTABLECIDOS</t>
  </si>
  <si>
    <t>Requisitos académicos: Nivel técnico título de técnico laboral en: técnico en instalaciones de redes de gas técnico en mantenimiento y reparación de artefactos a gas nivel técnico profesional título de técnico profesional en el núcleo básico de conocimiento de ingenieria civil y afines en las especialidades de: técnica profesional en instalaciones de redes hidráulicas, sanitarias y de gas para edificaciones nivel tecnólogo título de tecnólogo en el núcleo básico de conocimiento de ingenieria mecanica y afines en las especialidades de: tecnología en gases combustibles tecnología en instalaciones de redes de gas tecnología en gases comerciales tecnología del gas título de tecnólogo en el núcleo básico de conocimiento de ingenieria de minas, metalurgia y afines en las especialidades de: tecnología en manejo de petróleo y gas en superficie tecnología en gestión para el suministro de gas combustible y no combustible título de tecnólogo en el núcleo básico de conocimiento de ingenieria civil y afines en las especialidades de: tecnología en instalaciones hidráulicas, sanitarias y de gas nivel profesional título profesional universitario en el núcleo básico de conocimiento de ingenieria de minas, metalurgia y afines en la especialidad de: ingeniería de gas y petróleo. ingeniería de petróleos título profesional universitario en el núcleo básico de conocimiento de otras ingenierías en la especialidad de: ingeniería de petróleo y gas ingeniería de petróleos Experiencia laboral: Nivel técnico cuarenta y dos (42) meses de experiencia distribuida así: treinta (30) meses de experiencia relacionada con el ejercicio de la instalación de redes gas a nivel residencial y comercial y doce (12) meses en docencia o instrucción certificada por entidad legalmente reconocida. nivel técnico profesional treinta y seis (36) meses de experiencia distribuida así: veinticuatro (24) meses de experiencia relacionada con el ejercicio de la instalación de redes gas a nivel residencial y comercial y doce (12) meses en docencia. nivel tecnólogo treinta (30) meses de experiencia relacionada distribuida así: dieciocho (18) meses de experiencia relacionada con el ejercicio de gas y doce (12) meses en docencia. nivel profesional veinticuatro (24) meses de experiencia relacionada distribuida así: doce (12) meses de experiencia relacionada con el ejercicio de gas y doce (12) meses en docencia.</t>
  </si>
  <si>
    <t>DESIERTA</t>
  </si>
  <si>
    <t>JULIO</t>
  </si>
  <si>
    <t>OPERACION DE MAQUINARIA AGRICOLA</t>
  </si>
  <si>
    <t>Acondicionar vehículos de acuerdo con procedimientos de mantenimiento preventivo y
normativas</t>
  </si>
  <si>
    <t>"Requisitos académicos: alternativa 1 título de tecnólogo en núcleos básicos de conocimiento deingeniería agronómica, pecuaria y afines; o ingeniería agrícola forestal y afines; o ingeniería mecánica y afines; o agronomía; (ver anexo n. B. C). Treinta (30) meses de experiencia relacionada distribuida asídieciocho (18) meses relacionados con el ejercicio de la mecanización agrícola y doce (12) meses en docencia. Alternativa 2 título profesional universitario en núcleos básicos de conocimientos de agronomía; o ingeniería agronómica, pecuaria y afines; o ingeniería agrícola forestal y afines; o ingeniería mecánica y afines; o educación (ver anexo n. B. C). Experiencia laboral: alternativa 1treinta (30) meses de experiencia relacionada distribuida asídieciocho (18) meses relacionadoscon el ejercicio de la mecanización agrícola y doce (12) meses en docenciaalternativa 2veinticuatro (24) meses de experiencia relacionada distribuidos asídoce (12) meses estarán relacionados con el ejercicio de la mecanización agrícola y doce (12) meses en labores de docencia"</t>
  </si>
  <si>
    <t>SEPTIEMBRE</t>
  </si>
  <si>
    <t>Cosechar producto agrícola según especificaciones técnicas</t>
  </si>
  <si>
    <t>PREPARACIÓN DE SUELOS PARA EL ESTABLECIMIENTO DE CULTIVOS AGRÍCOLAS</t>
  </si>
  <si>
    <t>OPERACIÓN DE EQUIPOS AGRÍCOLAS</t>
  </si>
  <si>
    <t>SIEMBRA DE CULTIVOS AGRÍCOLAS</t>
  </si>
  <si>
    <t>CONTROL DE MOVILIDAD, TRANSPORTE Y SEGURIDAD VIAL</t>
  </si>
  <si>
    <t>Asistir personas según protocolos de primer respondiente y normativa de salud</t>
  </si>
  <si>
    <t>Requisitos académicos: alternativa 1: nivel académico título de tecnólogo en el núcleo básico de conocimiento deingeniería mecánica y afines. Ver anexos(n. B. C. ), (titulos sena) licencia de instructor de conducción emitida por el ministerio del transporte alternativa 2: nivel académico título profesional universitario en el núcleo básico de conocimiento deingeniería mecánica y afines; o ingeniería civil y afines, administración , seguridad y afines. (ver anexo n. B. C) licencia de instructor de conducción emitida por el ministerio del transporte. Tarjeta profesional en los casos exigidos por la ley. Experiencia laboral: alternativa 1:treinta (30) meses de experiencia relacionada distribuida asídieciocho (18) meses de experiencia relacionada con el ejercicio de operación de transporte terrestre por carretera y doce (12) meses en docenciaalternativa 2:veinticuatro (24) meses de experiencia relacionada distribuida asídoce (12) meses de experiencia relacionada con el ejercicio de operación de transporte terrestre por carretera y doce (12) meses en docencia"</t>
  </si>
  <si>
    <t>ARAUCA TAME</t>
  </si>
  <si>
    <t>no hay candidatos postulados en banco regional o nacional</t>
  </si>
  <si>
    <t>Caracterizar accidentes de tránsito de acuerdo con normativa de tránsito y transporte</t>
  </si>
  <si>
    <t>Coordinar el transporte según rutas y medios</t>
  </si>
  <si>
    <t>Orientar formación presencial de acuerdo con procedimientos técnicos y normativa</t>
  </si>
  <si>
    <t>Regular movilidad vial de acuerdo con normativa de tránsito y transporte</t>
  </si>
  <si>
    <t>TN EN COCINA</t>
  </si>
  <si>
    <t>CONTROLAR EL MANEJO DE LAS MATERIAS PRIMAS EN LA PRODUCCIÓN DE ALIMENTOS DE ACUERDO CON LOS PROCEDIMIENTOS ESTABLECIDOS.</t>
  </si>
  <si>
    <t>"Requisitos académicos: opción 1profesional en las áreas de gastronomía, cocina, alta cocina, culinaria o gestión hotelera. Opción 2tecnólogo en las áreas de cocina, gastronomía, culinaria, gestión hotelera o gestión de alimentos y bebidas. Opción 3técnico profesional en las áreas de cocina, gastronomía o culinaria. Opción 4técnico en las áreas de cocina, gastronomía o culinaria. Experiencia laboral: mínimo veinticuatro (24) meses en la preparación de alimentos para establecimientos gastronómicosadicionalmente, para todas las opciones, certificar cursos de formación en pedagogía de mínimo 40 horas o certificación de competencia laboral vigente en orientación de procesos formativos presenciales"</t>
  </si>
  <si>
    <t>TAME</t>
  </si>
  <si>
    <t>DAVINSON FABIAN OLARTE LOPEZ</t>
  </si>
  <si>
    <t>PREPARAR ALIMENTOS DE ACUERDO CON LA ORDEN DE PRODUCCIÓN Y PROCEDIMIENTO TÉCNICO.</t>
  </si>
  <si>
    <t>AUX COCINA</t>
  </si>
  <si>
    <t>APOYAR LA PRODUCCIÓN Y EL SERVICIO DE ALIMENTOS Y BEBIDAS</t>
  </si>
  <si>
    <t>PUERTO JORDAN -TAME</t>
  </si>
  <si>
    <t>AULA MOVIL GASTRONOMIA</t>
  </si>
  <si>
    <t>COCINA TIPICA COLOMBIANA</t>
  </si>
  <si>
    <t>DEPARTAMENTO</t>
  </si>
  <si>
    <t>TÉCNICO EN PANIFICACION</t>
  </si>
  <si>
    <t>ELABORAR PRODUCTOS DE PANIFICACIÓN DE ACUERDO CON EL PROGRAMA DE PRODUCCIÓN Y NORMATIVIDAD VIGENTE.</t>
  </si>
  <si>
    <t>"Requisitos academicos: El Programa Requiere De Un Equipo De Instructores Técnicos, Conformado Por
Ing. De Alimentos Con Experiencia Técnica En Panadería
Profesional En Administración Y/O Tecnólogos En Áreas Afines Experiencia Laboral ¿Mínimo 24 Meses De Vinculación Laboral Con El Área De Su Profesión 
Especialista O Experto Procesos De Panadería"</t>
  </si>
  <si>
    <t>YURY ELIZABETH URBINA ALFONSO</t>
  </si>
  <si>
    <t>COORDINAR PROYECTOS DE ACUERDO CON LOS PLANES Y PROGRAMAS ESTABLECIDOS POR LA EMPRESA</t>
  </si>
  <si>
    <t>TÉCNÓLOGO EN GESTIÓN ADMINISTRATIVA</t>
  </si>
  <si>
    <t>INTERVENIR EN EL DESARROLLO DE LOS PROGRAMAS DE MEJORAMIENTO ORGANIZACIONAL QUE SE DERIVEN DE LA FUNCIÓN ADMINISTRATIVA</t>
  </si>
  <si>
    <t>"Requisitos academicos: El Programa Requiere De Un Equipo De Instructores Técnicos, Conformado Por Profesionales Formados En Alguna De Las Siguientes ÁreasCiencias De La Información, La Documentación O ArchivísticaAdministración O ContaduríaIngeniería IndustrialEstadísticaCarreras Afines Al Programa De Formación.Alternativa 1. Título De Tecnólogo O Cuatro (4) Años Estudios Universitarios Enciencias De La Información Y La Documentación O Archivística, Administración O Contaduría, Ingeniería Industrial, Estadística O Afines.Alternativa 2. Título De Técnico Profesional O Tres (3) Años Estudios Universitarios Enciencias De La Información Y La Documentación O Archivística, Administración O Contaduría, Ingeniería Industrial, Estadística O Afines. Experiencia Laboral ¿Preferiblemente Con Especialización En Archivística O AfinesAlternativa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t>
  </si>
  <si>
    <t>OSCAR CACERES GIL</t>
  </si>
  <si>
    <t>ORGANIZAR LA DOCUMENTACIÓN TENIENDO EN CUENTA LAS NORMAS LEGALES Y DE LA ORGANIZACIÓN</t>
  </si>
  <si>
    <t>PROCESAR LA INFORMACIÓN DE ACUERDO CON LAS NECESIDADES DE LA ORGANIZACIÓN</t>
  </si>
  <si>
    <t>PRODUCIR LOS DOCUMENTOS QUE SE ORIGINEN DE LAS FUNCIONES ADMINISTRATIVAS, SIGUIENDO LA NORMA TÉCNICA Y LA LEGISLACIÓN VIGENTE.</t>
  </si>
  <si>
    <t>FACILITAR EL SERVICIO A LOS CLIENTES INTERNOS Y EXTERNOS DE ACUERDO CON LAS POLÍTICAS DE LA ORGANIZACIÓN.</t>
  </si>
  <si>
    <t>ASISTENCIA EN ORGANIZACION DE ARCHIVOS .</t>
  </si>
  <si>
    <t>TRAMITAR CORRESPONDENCIA DE ACUERDO CON PROCESOS TÉCNICOS Y NORMATIVA</t>
  </si>
  <si>
    <t>Alimentar base de datos de acuerdo con procedimientos técnicos</t>
  </si>
  <si>
    <t>Prestar servicio de información de acuerdo con procedimientos técnicos y normativa</t>
  </si>
  <si>
    <t>DIGITALIZAR DOCUMENTOS DE ARCHIVO DE ACUERDO CON PROCEDIMIENTOS
TÉCNICOS Y DISPOSITIVOS TECNOLÓGICOS</t>
  </si>
  <si>
    <t>ASISTENCIA EN LA FUNCION PUBLICA</t>
  </si>
  <si>
    <t>Contratar servicios de acuerdo con normativa y procedimiento administrativo</t>
  </si>
  <si>
    <t>CONTABILIZAR OPERACIONES DE ACUERDO CON LAS NORMAS VIGENTES Y LAS POLÍTICAS ORGANIZACIONALES.</t>
  </si>
  <si>
    <t>"Requisitos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t>
  </si>
  <si>
    <t>NELFY  YURLEY GELVEZ CASTRO</t>
  </si>
  <si>
    <t>CONTABILIZACION DE OPERACIONES COMERCIALES Y FINANCIERAS</t>
  </si>
  <si>
    <t>Atender clientes de acuerdo con procedimiento de servicio y normativa</t>
  </si>
  <si>
    <t>Reconocer recursos financieros de acuerdo con metodología y normativa</t>
  </si>
  <si>
    <t>TG EN GESTION DE EMPRESAS AGROPECUARIAS</t>
  </si>
  <si>
    <t>CONTABILIZAR LOS RECURSOS DE OPERACIÓN, INVERSIÓN Y FINANCIACIÓN DE ACUERDO CON LAS NORMAS Y POLÍTICAS ORGANIZACIONALES</t>
  </si>
  <si>
    <t>ARAUQUITA</t>
  </si>
  <si>
    <t>TÉCNICO EN OPERACION TURISTICA LOCAL</t>
  </si>
  <si>
    <t>COORDINAR ACTIVIDADES DE ACUERDO CON ESTRATEGIAS DE GESTIÓN Y PROCESO ADMINISTRATIVO (COORDINACIÓN DE ACTIVIDADES TURISTICAS)</t>
  </si>
  <si>
    <t>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t>
  </si>
  <si>
    <t>Diseñar paquetes turísticos de acuerdo componentes técnicos y estándares de servicio</t>
  </si>
  <si>
    <t>VENDER PRODUCTOS Y SERVICIOS DE ACUERDO CON LAS NECESIDADES DEL CLIENTE Y OBJETIVOS COMERCIALES</t>
  </si>
  <si>
    <t>SERVICIO DE RECEPCION HOTELERA</t>
  </si>
  <si>
    <t>Procesar el recaudo de caja de acuerdo con normativa y manual técnico</t>
  </si>
  <si>
    <t>"Requisitos académicos: instructor 1 alternativa 1profesional en el área de hotelería. Alternativa 2tecnólogo en el área de hotelería. Instructor 2 profesional o licenciado en idiomas o lenguas modernas con certificación de dominio del idioma inglés mínimo en nivel b2, demostrado mediante examen internacional acreditado de acuerdo con marco común europeo de referencia. Experiencia laboral: instructor 1mínimo veinticuatro (24) meses de vinculación en el sector productivo en el área o departamento de alojamiento y doce (12) meses en el desarrollo de procesos pedagógicosadicionalmente, para todas las alternativas, certificar cursos de formación en pedagogía de mínimo 40 horas o presentar certificación de competencia laboral vigente en orientación de procesos formativos presencialesinstructor 2mínimo doce (12) meses en la orientación de procesos de formación en el idioma inglés modalidad presencialadicionalmente, para todas las alternativas, certificar cursos de formación en pedagogía de mínimo 40 horas o presentar certificación de competencia laboral vigente en orientación de procesos formativos presenciales"</t>
  </si>
  <si>
    <t>NELSY EUCARIS CARDOZO COBA</t>
  </si>
  <si>
    <t>Registrar huésped de acuerdo con procedimiento y normativa técnica</t>
  </si>
  <si>
    <t>Reservar servicios de acuerdo con procedimiento técnico</t>
  </si>
  <si>
    <t>SUPERVISAR EL SISTEMA PRODUCTIVO DE ACUERDO AL PLAN DE PRODUCCIÓN.</t>
  </si>
  <si>
    <r>
      <t xml:space="preserve">"Requisitos academicos: El Programa Requiere De Un Equipo De Instructores Conformado Por:
Administrador De Empresas Énfasis Agropecuario.
Contador Énfasis Agropecuario
Ingenieros Agrícolas O Ingenieros Ambientales
Economista Énfasis Agropecuario
Ingenieros Agrónomos
</t>
    </r>
    <r>
      <rPr>
        <b/>
        <sz val="8"/>
        <color rgb="FFFF0000"/>
        <rFont val="Arial"/>
        <family val="2"/>
      </rPr>
      <t>Médico Veterinario O Zootecnista</t>
    </r>
    <r>
      <rPr>
        <b/>
        <sz val="8"/>
        <rFont val="Arial"/>
        <family val="2"/>
      </rPr>
      <t xml:space="preserve">
Tecnólogo En Administración Agropecuaria, En Producción Agrícola O En Producción Pecuaria. Experiencia Laboral ¿Mínimo 24 Meses De Vinculación Laboral Con El Área De Su Profesión"</t>
    </r>
  </si>
  <si>
    <t>NIXON EDUARDO COLMENARES MURILLO</t>
  </si>
  <si>
    <t>MANEJAR LA PRODUCCIÓN DE LAS ESPECIES PECUARIAS CONFORME A LA NORMATIVIDAD DE LA AGRICULTURA ECOLÓGICA</t>
  </si>
  <si>
    <t>REPRODUCIR LAS ESPECIES PECUARIAS CONFORME A LA NORMATIVIDAD DE LA AGRICULTURA ECOLÓGICA Y LOS PRINCIPIOS DE LA AGROECOLOGÍA.</t>
  </si>
  <si>
    <t>PLANEAR ACTIVIDADES DE MERCADEO QUE RESPONDAN A LAS NECESIDADES Y EXPECTATIVAS DE LOS CLIENTES Y A LOS OBJETIVOS DE LA EMPRESA.</t>
  </si>
  <si>
    <t>"Requisitos academicos: El Programa Requiere De Un Equipo De Instructores Conformado Por:
Administrador De Empresas Énfasis Agropecuario.
Contador Énfasis Agropecuario
Ingenieros Agrícolas O Ingenieros Ambientales
Economista Énfasis Agropecuario
Ingenieros Agrónomos
Médico Veterinario O Zootecnista
Tecnólogo En Administración Agropecuaria, En Producción Agrícola O En Producción Pecuaria. Experiencia Laboral ¿Mínimo 24 Meses De Vinculación Laboral Con El Área De Su Profesión"</t>
  </si>
  <si>
    <t>CARLOS ENRIQUE CEDEÑO ALVAREZ</t>
  </si>
  <si>
    <t>PLANEAR LA PRODUCCIÓN SEGÚN LOS REQUERIMIENTOS DEL MERCADO Y NORMAS TÉCNICAS NACIONALES VIGENTES</t>
  </si>
  <si>
    <t>DESARROLLO DE PROCESOS DE MERCADEO</t>
  </si>
  <si>
    <t xml:space="preserve">Organización del plan comercial </t>
  </si>
  <si>
    <t xml:space="preserve">Preparación del plan de mercadeo </t>
  </si>
  <si>
    <t>MANTENIMIENTO E INSTALACION DE SISTEMAS SOLARES FOTOVOLTAICOS</t>
  </si>
  <si>
    <t>ANALIZAR CIRCUITOS ELÉCTRICOS DE ACUERDO CON EL MÉTODO REQUERIDO</t>
  </si>
  <si>
    <t>"Requisitos académicos: ¿profesionales en las áreas de ingeniero energético, eléctrico, electrónico, mecánico, licenciados en tecnologías ¿experiencia en instalación y mantenimiento de sistemas solares fotovoltaicos. ¿estudios enfocados al área de energías renovables. ¿formación pedagógica básica. ¿formular, ejecutar y evaluar proyectos. ¿trabajar en equipo ¿establecer procesos comunicativos asertivos. Manejar las tic asociadas al área objeto de la formación. Experiencia laboral: ¿dos años en procesos de instalación y mantenimiento de sistemas solares fotovoltaicos
seis meses en procesos de capacitación, formación profesional o su equivalente"</t>
  </si>
  <si>
    <t>DETERMINAR LAS ESPECIFICACIONES TÉCNICAS DE LOS SISTEMAS DE
GENERACIÓN DE ENERGÍA SOLAR FOTOVOLTAICA DE ACUERDO CON EL</t>
  </si>
  <si>
    <t>DIRIGIR LA INSTALACIÓN Y PUESTA EN MARCHA DE LOS SISTEMAS DE
GENERACIÓN DE ENERGÍA SOLAR FOTOVOLTAICA DE ACUERDO CON LAS
ESPECIFICACIONES TÉCNICAS Y REQUERIMIENTOS ESTABLECIDOS</t>
  </si>
  <si>
    <t>INSTALAR REDES INTERNAS DE ACUERDO CON EL DISEÑO ELÉCTRICO</t>
  </si>
  <si>
    <t>INTERPRETAR SISTEMAS POLIFÁSICOS DE ACUERDO CON APLICACIONES INDUSTRIALES</t>
  </si>
  <si>
    <t>TECNÓLOGO EN PRODUCCIÓN GANADERA</t>
  </si>
  <si>
    <t>ESTABLECER PLAN SANITARIO SEGÚN ESPECIE ANIMAL, PLAN DE PRODUCCIÓN Y NORMATIVIDAD VIGENTE.</t>
  </si>
  <si>
    <t>"Requisitos académicos: el programa requiere de un equipo de instructores técnicos, conformado por: ¿médico veterinario zootecnista, médico veterinario, zootecnista, tecnólogo en reproducción bovina. ¿administrador de empresas agropecuarias, ingeniería agroindustrial, profesionales o tecnólogos de áreas afines ¿ingeniero de alimentos, ingeniero agroindustrial, microbiólogo, bacteriólogo, biólogo, profesionales o tecnólogos de áreas afines experiencia laboral: ¿mínimo 24 meses de vinculación laboral con el área de su profesión¿especialista o experto en reproducción animal, reproducción bovina, nutrición animal, sanidad animal,agro industrializacion láctea/cárnica, manejo ambiental, administración agropecuaria"</t>
  </si>
  <si>
    <t>HECTOR EZEQUIEL BRAGAGNINI DIAZ</t>
  </si>
  <si>
    <t>ORDEÑAR ANIMALES EN LA EMPRESA PECUARIA SEGÚN MANUAL DE PROCEDIMIENTOS</t>
  </si>
  <si>
    <t>EJECUTAR PROCESO DE REPRODUCCIÓN NATURAL SEGÚN ESPECIE ANIMAL, PARÁMETROS TÉCNICOS Y OBJETIVOS DE PRODUCCIÓN.</t>
  </si>
  <si>
    <t>INSEMINAR HEMBRAS APLICANDO MÉTODO ARTIFICIAL DE ACUERDO CON PROTOCOLO ESTABLECIDO</t>
  </si>
  <si>
    <t>ADMINISTRAR LOS RECURSOS LOGRANDO LA PRODUCTIVIDAD DEL ÁREA</t>
  </si>
  <si>
    <t>INDUSTRIALIZAR EMBUTIDOS CÁRNICOS CON BASE EN ORDEN DE PRODUCCIÓN Y LA LEGISLACIÓN VIGENTE.</t>
  </si>
  <si>
    <r>
      <t>"Requisitos académicos: el programa requiere de un equipo de instructores técnicos, conformado por: ¿médico veterinario zootecnista, médico veterinario, zootecnista, tecnólogo en reproducción bovina. ¿administrador de empresas agropecuarias</t>
    </r>
    <r>
      <rPr>
        <b/>
        <sz val="8"/>
        <color rgb="FFFF0000"/>
        <rFont val="Arial"/>
        <family val="2"/>
      </rPr>
      <t>, ingeniería agroindustrial, profesionales o tecnólogos de áreas afines ¿ingeniero de alimentos, ingeniero agroindustrial</t>
    </r>
    <r>
      <rPr>
        <b/>
        <sz val="8"/>
        <rFont val="Arial"/>
        <family val="2"/>
      </rPr>
      <t>, microbiólogo, bacteriólogo, biólogo, profesionales o tecnólogos de áreas afines experiencia laboral: ¿mínimo 24 meses de vinculación laboral con el área de su profesión¿especialista o experto en reproducción animal, reproducción bovina, nutrición animal, sanidad animal,agro industrializacion láctea/cárnica, manejo ambiental, administración agropecuaria"</t>
    </r>
  </si>
  <si>
    <t>PRODUCIR DERIVADOS LÁCTEOS SEGÚN SOLICITUD DEL CLIENTE Y LEGISLACIÓN VIGENTE.</t>
  </si>
  <si>
    <t>ASISTENCIA ADMINSTRATIVA</t>
  </si>
  <si>
    <t>ATENCIÓN A CLIENTES</t>
  </si>
  <si>
    <t>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t>
  </si>
  <si>
    <t>LEIDY DIANA RIVERA LINARES</t>
  </si>
  <si>
    <t>ELABORACIÓN DE DOCUMENTOS</t>
  </si>
  <si>
    <t>RECONOCIMIENTO DE RECURSOS CONTABLES Y FINANCIEROS.</t>
  </si>
  <si>
    <t>REGISTRO DE INFORMACIÓN EN MEDIOS TECNOLÓGICOS</t>
  </si>
  <si>
    <t>TRAMITAR CORRESPONDENCIA DE ACUERDO CON PROCESOS TÉCNICOS Y
NORMATIVA</t>
  </si>
  <si>
    <t>ELABORACION DE PRENDAS DE VESTIR SOBRE MEDIDAS</t>
  </si>
  <si>
    <t>CONFECCION DE PRENDAS DE VESTIR SOBRE MEDIDAS</t>
  </si>
  <si>
    <t>"Requisitos academicos: CERTIFICADO DE APTITUD PROFESIONAL ¿ SENA, EN EL ÁREA OCUPACIONAL 52: OCUPACIONES TÉCNICAS Y ESPECIALIZADAS EN ARTE, CULTURA, ESPARCIMIENTO Y DEPORTE. GRUPO 524: DISEÑADORES. SUBGRUPO 5245: PATRONISTAS DE PRODUCTOS DE TELA CUERO Y PIEL. (VER ANEXO C.N.O)ALTERNATIVA 1CERTIFICADO DE TÉCNICO EN EL ÁREA OCUPACIONAL 52:OCUPACIONES TÉCNICAS Y ESPECIALIZADAS EN ARTE, CULTURA, ESPARCIMIENTO Y DEPORTE. GRUPO 524: DISEÑADORES. SUBGRUPO 5245: PATRONISTAS DE PRODUCTOS DE TELA CUERO Y PIEL. (VER ANEXO C.N.O)ALTERNATIVA 2TÍTULO DE TÉCNICO PROFESIONAL EN EL NÚCLEO BÁSICO DE CONOCIMIENTO DE: DISEÑO. (VER ANEXO N.B.C)ALTERNATIVA 3TÍTULO DE TECNÓLOGO EN EL NÚCLEO BÁSICO DE CONOCIMIENTO DE: DISEÑO(VER ANEXO N.B.C)ALTERNATIVA 4TÍTULO PROFESIONAL UNIVERSITARIO EN EL NÚCLEO BÁSICO DE CONOCIMIENTO DE: DISEÑO. (VER ANEXO N.B.C) Experiencia Laboral;CUARENTA Y OCHO (48) MESES DE EXPERIENCIA RELACIONADA DISTRIBUIDA ASÍ: TREINTA Y SEIS (36) MESES DE EXPERIENCIA RELACIONADA CON EL EJERCICIO DEL PATRONAJE PARA LA CONFECCIÓN Y DOCE (12) MESES EN DOCENCIA.ALTERNATIVA 1CUARENTA Y DOS (42) MESES DE EXPERIENCIA RELACIONADA DISTRIBUIDA ASÍ: TREINTA (30) MESES DE EXPERIENCIA RELACIONADA CON EL EJERCICIO DEL PATRONAJE PARA LA CONFECCIÓN Y DOCE (12) MESES EN DOCENCIA.ALTERNATIVA 2TREINTA Y SEIS (36) MESES DE EXPERIENCIA RELACIONADA DISTRIBUIDA ASÍ: VEINTICUATRO (24) MESES DE EXPERIENCIA RELACIONADA CON EL EJERCICIO DEL PATRONAJE PARA LA CONFECCIÓN Y DOCE (12) MESES EN DOCENCIA.ALTERNATIVA 3TREINTA Y SEIS (36) MESES DE EXPERIENCIA RELACIONADA DISTRIBUIDA ASÍ: VEINTICUATRO (24) MESES DE EXPERIENCIA RELACIONADA CON EL EJERCICIO DEL PATRONAJE PARA LA CONFECCIÓN Y DOCE (12) MESES EN DOCENCIA.ALTERNATIVA 4VEINTICUATRO (24) MESES DE EXPERIENCIA RELACIONADA DISTRIBUIDA ASÍ: DOCE (12) MESES DE EXPERIENCIA RELACIONADA CON EL EJERCICIO DEL PATRONAJE PARA LA CONFECCIÓN Y DOCE (12) MESES EN DOCENCIA."</t>
  </si>
  <si>
    <t>SANDRA MILENA GELVEZ VILLAMIZAR</t>
  </si>
  <si>
    <t>MODIFICAR PRENDAS DE VESTIR DE ACUERDO CON TÉCNICAS DE SASTRERÍA Y
MODISTERÍA</t>
  </si>
  <si>
    <t>MONITOREO AMBIENTAL</t>
  </si>
  <si>
    <t>OBTENCIÓN DE MUESTRAS REPRESENTATIVAS DE AGUA, SUELO Y AIRE.</t>
  </si>
  <si>
    <t>Requisitos académicos: certificado de técnico en el área ocupacional 23. Ocupaciones auxiliares en ciencias naturales y aplicadas grupo 231ocupaciones de asistencia en ciencias naturales y aplicadas. Subgrupo 2311:asistentes en saneamiento ambiental. (ver anexo c. N. O) alternativa 1 título de técnico profesional en núcleos básicos de conocimiento deingeniería ambiental, sanitaria yafines. Ver anexo n. B. C) alternativa 2 título de tecnólogo en núcleos básicos de conocimiento deingeniería ambiental, sanitaria y afines; o química y afines. Ver anexo n. B. C) alternativa 3 título de profesional universitario en núcleos básicos de conocimiento deingeniería ambiental, sanitaria y afines; o ingeniería química y afines; o química y afines. Ver anexo n. B. C) experiencia laboral: cuarenta y dos (42) meses de experiencia relacionada distribuida asítreinta (30) meses de experiencia relacionada con el ejercicio de gestión ambiental sectorial y urbana y doce (12) meses en docencia o instrucción certificada por entidad legalmente reconocida alternativa 1 treinta y seis (36) meses de experiencia relacionada distribuida asíveinticuatro (24) meses de experiencia relacionada con el ejercicio de gestión ambiental sectorial y urbana y doce (12) meses en docencia alternativa 2 treinta (30) meses de experiencia relacionada distribuida asídiez y ocho (18) meses relacionados con el ejercicio de gestión ambiental sectorial y urbana y doce (12) meses en docencia alternativa 3 veinticuatro (24) meses de experiencia relacionada distribuidos asídoce (12) meses estarán relacionados con el ejercicio de gestión ambiental sectorial y urbana y doce (12) meses en labores de docencia</t>
  </si>
  <si>
    <t>SARAVENA</t>
  </si>
  <si>
    <t>CARLOS ALBERTO LASSO BARRERA</t>
  </si>
  <si>
    <t>GESTIONAR EL MANEJO DE RESIDUOS SÓLIDOS SEGÚN ESPECIFICACIONES TÉCNICAS Y NORMATIVA</t>
  </si>
  <si>
    <t>MANEJO INTEGRAL DE RESIDUOS SÓLIDOS</t>
  </si>
  <si>
    <t>CONTROLAR LA CALIDAD DEL SERVICIO DE ASEO CUMPLIENDO CON LAS
NORMAS TÉCNICAS Y LOS ÍNDICES DE GESTIÓN ESTABLECIDOS.</t>
  </si>
  <si>
    <t>DISPONER LOS RESIDUOS CON BASE EN PARÁMETROS TÉCNICO-AMBIENTALES VIGENTES</t>
  </si>
  <si>
    <t>EJECUTAR EL PROCESO DE BARRIDO Y LIMPIEZA DE VÍAS Y ÁREAS PUBLICAS DE ACUERDO CON LAS RUTAS ESTABLECIDAS EN LAS ZONAS ASIGNADAS</t>
  </si>
  <si>
    <t>RECOGER Y TRANSPORTAR LOS RESIDUOS SÓLIDOS CON BASE EN LAS RUTAS
ESTABLECIDAS Y LAS NORMAS TÉCNICAS AMBIENTALES VIGENTES</t>
  </si>
  <si>
    <t>TRATAR LOS RESIDUOS SÓLIDOS CON BASE EN PARÁMETROS TÉCNICO AMBIENTALES
VIGENTES.</t>
  </si>
  <si>
    <t>MANEJAR LA INFORMACIÓN DE LOS PROCEDIMIENTOS TÉCNICOS ESTABLECIDOS DE
ACUERDO CON LOS REQUERIMIENTOS ORGANIZACIONALES</t>
  </si>
  <si>
    <t>SARVENA</t>
  </si>
  <si>
    <t>JULIO CESAR GAMBOA VILLAMIZAR</t>
  </si>
  <si>
    <t>MANIPULAR ALIMENTOS DE ACUERDO CON NORMATIVIDAD VIGENTE.</t>
  </si>
  <si>
    <t>AXILIAR EN COCINA</t>
  </si>
  <si>
    <t xml:space="preserve">"Requisitos académicos: alternativa 1: el programa requiere de un equipo de instructores para orientar la competencia conformado por profesionales de las siguientes áreas:  título profesional universitario en el núcleo básico de conocimiento de a. contaduría públicapreferiblemente con: oespecialización en tributaria, finanzas, costos, auditoria, tesorería y estándares internacionales (niifnic) o diplomado en estándares internacionales (niifnic) y manejo de paquete ofimática, excel, software contable, financiero y de nómina. Ocertificación de competencias laborales en normas técnicas y pedagógicas. Otarjeta profesional en los casos exigidos por la ley b. economista y administrador de empresaspreferiblemente con: oactualización en niif y nic, (normas internaciones de información financiera y de contabilidad), o diplomado en estándares internacionales (niifnic) y manejo de excel, software contable, financiero y de nómina. Otarjeta profesional en los casos exigidos por la ley alternativa 2: a. título de tecnólogo en el núcleo básico de conocimiento de contaduría pública; tecnólogo en contabilidad y finanzas o cuatro años de estudio aprobados en contaduría pública. Opreferiblemente con actualización en niif y nic, (normas internaciones de información financiera y de contabilidad), o diplomado en estándares internacionales (niifnic) y manejo de excel, software contable, financiero y de nómina. Experiencia laboral: alternativa 1 veinticuatro (24) meses de experiencia después de obtener título profesionalde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estudiosde los cuales dieciocho (18) meses, estarán relacionados con el ejercicio de la profesión u oficio objeto de la formación profesional y doce (12) meses en labores de docencia y con el programa de formación"
</t>
  </si>
  <si>
    <t>5901, perfil encontrado en el 8767</t>
  </si>
  <si>
    <t>DESIERTA en la 5901,   ALEXANDRA MOLINA CORDERO</t>
  </si>
  <si>
    <t>RECONOCIMIENTO DE RECURSOS FINANCIEROS</t>
  </si>
  <si>
    <t>TÉCNICO EN ASISTENCIA EN LA FUNCION PUBLICA</t>
  </si>
  <si>
    <t>CONTABILIZAR EL PRESUPUESTO APROBADO DE ACUERDO A LA VIGENCIA FISCAL.</t>
  </si>
  <si>
    <t>PROGRAMACION DE APLICACIONES PARA DISPOSITIVOS MOVILES</t>
  </si>
  <si>
    <t>IMPLEMENTACIÓN DE BASES DE DATOS</t>
  </si>
  <si>
    <t xml:space="preserve">Requisitos académicos: titulo deingeniero en electrónica y telecomunicaciones o ingeniero de sistemas experiencia laboral: veinticuatro (24) meses de experienciade los cuales dieciocho (18) meses estarán relacionados con el ejercicio de la profesión u oficio objeto de la formación profesional y seis (6) meses en labores de docencia
</t>
  </si>
  <si>
    <t>DESARROLLO DE APLICACIONES MÓVILES HIBRIDAS</t>
  </si>
  <si>
    <t>CONSTRUCCIÓN DE ALGORITMOS EN SOLUCIONES SOFTWARE</t>
  </si>
  <si>
    <t>APLICAR EL ENFOQUE DE LA PROGRAMACIÓN ORIENTADA A OBJETOS</t>
  </si>
  <si>
    <t>DESARROLLO DE APLICACIONES MÓVILES NATIVAS</t>
  </si>
  <si>
    <t>CONSTRUCCIÓN DE REQUISITOS DEL SOFTWARE.</t>
  </si>
  <si>
    <t>PRODUCCION ANIMAL</t>
  </si>
  <si>
    <t xml:space="preserve"> ALIMENTAR ESPECIE ANIMAL SEGÚN PROCEDIMIENTO Y NORMATIVA</t>
  </si>
  <si>
    <t xml:space="preserve">"Requisitos académicos: título profesional en disciplina académica del núcleo básico de conocimiento enmedicina veterinaria, o zootecnia. Alternativa 1. Título de tecnólogo o técnico profesional o técnico en disciplina académica del núcleo básico de conocimiento en medicina veterinaria, o zootecnia experiencia laboral: veinticuatro (24) meses de experienciade los cuales doce (12) meses estarán relacionados con el ejercicio de la profesión u oficio objeto de la formación profesional y doce (12) meses en labores de docenciaalternativa 1treinta y seis (36) meses de experienciade los cuales veinte y ocho (28) meses estarán relacionados con el ejercicio de la profesión u oficio objeto de la formación profesional y ocho (8) meses en labores de docencia"
</t>
  </si>
  <si>
    <t>FORTUL</t>
  </si>
  <si>
    <t>YEISON ALIRIO CAMACHO ROA</t>
  </si>
  <si>
    <t>DIAGNOSTICAR EL ESTADO DE LA PRADERA DE ACUERDO CON CRITERIOS TÉCNICOS.</t>
  </si>
  <si>
    <t>PREPARAR RACIÓN ANIMAL SEGÚN PROCEDIMIENTO TÉCNICO Y NORMATIVA.</t>
  </si>
  <si>
    <t>APLICAR PLAN SANITARIO SEGÚN ESPECIE ANIMAL Y LEGISLACIÓN VIGENTE.</t>
  </si>
  <si>
    <t>CONTROLAR MONTA NATURAL SEGÚN ESPECIE ANIMAL Y PARAMETROS REPRODUCTIVOS.</t>
  </si>
  <si>
    <t>IMPLEMENTAR CONDICIONES BIOSEGURAS SEGÚN SISTEMA DE PRODUCCION PECUARIA Y NORMATIVA SANITARIA.</t>
  </si>
  <si>
    <t>ATENDER ALOJAMIENTO SEGÚN ESPECIE ANIMAL Y PROCEDIMIENTO TÉCNICO.</t>
  </si>
  <si>
    <t>DISEÑO E INTEGRACION DE MULTIMEDIA</t>
  </si>
  <si>
    <t>DISEÑAR LA SOLUCIÓN MULTIMEDIAL DE ACUERDO CON EL INFORME DE
ANÁLISIS DE LA INFORMACIÓN RECOLECTADA</t>
  </si>
  <si>
    <t xml:space="preserve">"Requisitos academicos: ¿El Programa Requiere De Un Equipo De Instructores Con Título De Tecnólogo O Cuatro (4) Años De Estudios Universitarios, Relacionados Con La Especialidad Objeto De Formación, Preferiblemente Con Certificación Internacional En Desarrollo De Productos De Multimedia Sobre Plataformas Adobe, Microsoft O Corel Experiencia Laboral ¿Veinticuatro (24) Meses De ExperienciaDe Los Cuales Dieciocho (18) Meses Estarán Relacionados Con El Ejercicio De La Profesión U Oficio Objeto De La Formación Profesional Y Seis (6) Meses En Labores De Docencia"
</t>
  </si>
  <si>
    <t>CRAVO NORTE</t>
  </si>
  <si>
    <t>ABRIL</t>
  </si>
  <si>
    <t>INTEGRAR LOS ELEMENTOS MULTIMEDIALES DE ACUERDO CON UN DISEÑO
ESTABLECIDO.</t>
  </si>
  <si>
    <t>PUERTO RONDON</t>
  </si>
  <si>
    <t xml:space="preserve">"Requisitos académicos: ¿ingenieros ambientales, sanitarios, químicos y/o técnicos profesionales o tecnólogos de áreas afines experiencia laboral: ¿mínimo 24 meses de vinculación laboral con el área de su profesión especialista en pgirs (planes de gestión integral de residuos sólidos) o experto en clasificación y manejo de residuos sólidos, metodologías de caracterización, normas legales ambientales, polímeros, diseño de celdas y rellenos sanitarios, rutas y procesos de recolección y disposición"
</t>
  </si>
  <si>
    <t>PUERTO JORDAN</t>
  </si>
  <si>
    <t>PISCICULTURA.</t>
  </si>
  <si>
    <t>ADECUAR EL SITIO DE CULTIVO DE ACUERDO CON LA LÍNEA DE PRODUCCIÓN Y
PROTOCOLO DE LA ESPECIE</t>
  </si>
  <si>
    <t xml:space="preserve">"Requisitos académicos: el programa requiere de un equipo de instructores técnicos, conformado poringeniero pesquero, biólogo marino, biólogo, médico veterinario zootecnista, zootecnista, tecnólogo acuícola, técnico en acuicultura o tecnólogo en producción pecuaria o afines, ingeniero de alimento, ingeniero agroindustrial, tecnólogo en control de calidad de alimentos o afines experiencia laboral: ¿mínimo 24 meses de vinculación laboral en el área de acuicultura y 12 meses de experiencia pedagógica
</t>
  </si>
  <si>
    <t>PANAMA - ARAUQUITA</t>
  </si>
  <si>
    <t>COSECHAR EL PRODUCTO CUMPLIENDO CON LAS NORMAS TÉCNICAS Y DE
CALIDAD ESTABLECIDAS PARA CADA ESPECIE</t>
  </si>
  <si>
    <t>MANEJAR LOS CULTIVOS CON EL FIN DE OFRECER CONDICIONES ADECUADAS
PARA SU DESARROLLO.</t>
  </si>
  <si>
    <t>SEMBRAR ORGANISMOS HIDROBIOLÓGICOS DE ACUERDO CON EL SISTEMA, LA
LÍNEA DE PRODUCCIÓN Y EL PROTOCOLO PARA LA ESPECIE</t>
  </si>
  <si>
    <t>CONFECCION INDUSTRIAL DE ROPA EXTERIOR</t>
  </si>
  <si>
    <t>OPERAR MÁQUINA PLANA DE UNA AGUJA CUMPLIENDO ESPECIFICACIONES
TÉCNICAS</t>
  </si>
  <si>
    <t xml:space="preserve">"Requisitos académicos: técnico profesional, tecnólogo o profesional en diseño y confección industrial o de moda, confección de la moda, diseño de modas y patronaje industrial, diseño textil y de modas, planeación y supervisión de la producción en confección, ingeniero industrial, ingeniero de producción experiencia laboral: 18 meses en procesos de confección de ropa exterior y/o tejido plano12 meses como docente, capacitador y/o instructor"
</t>
  </si>
  <si>
    <t>LEYDY GELVEZ VILLAMIZAR</t>
  </si>
  <si>
    <t>OPERAR MÁQUINA RECUBRIDORA CUMPLIENDO ESPECIFICACIONES TÉCNICAS</t>
  </si>
  <si>
    <t>OPERAR MÁQUINA SOBREHILADORA (FILETEADORA) CUMPLIENDO
ESPECIFICACIONES TÉCNICAS</t>
  </si>
  <si>
    <t>FABRICACION DE PRODUCTOS METALICOS SOLDADOS</t>
  </si>
  <si>
    <t>ALISTAMIENTO DE COMPONENTES ESTRUCTURALES PARA LA SOLDADURA CON PROCESO SMAW</t>
  </si>
  <si>
    <t xml:space="preserve">"Requisitos académicos: técnico, cap, técnico profesional, tecnólogo o ingeniero afines a la competencia del programa experiencia laboral: dos años en la ejecución de las técnicas de trazado, corte, conformado y soldadura de metales en la industria, certificadosseis meses en procesos de formación o capacitación en empresas o en instituciones de formación"
</t>
  </si>
  <si>
    <t>OSCAR JAVIER ROA RUIZ</t>
  </si>
  <si>
    <t>AVANZADO TRABAJO SEGURO EN ALTURAS</t>
  </si>
  <si>
    <t>TRABAJAR EN ALTURAS DE ACUERDO CON NORMATIVA DE SEGURIDAD Y SALUD EN EL TRABAJO</t>
  </si>
  <si>
    <t xml:space="preserve">"Requisitos académicos: alternativa 1 título de tecnólogo en salud ocupacional, seguridad y salud en el trabajo o alguna de sus áreas afines. Alternativa 2 profesional en salud ocupacional, seguridad y salud en el trabajo o profesional en cualquier área de conocimiento con posgrado (especialización, maestría y doctorado) en salud ocupacional, seguridad y salud en el trabajo o alguna de sus áreas afines. Requisitos adicionales para alternativas 1 y 2: licencia vigente en salud ocupacional o seguridad y salud en el trabajo. Certificado en el nivel de entrenador de trabajo seguro en alturas. Reentrenamiento de trabajo seguro en alturas ¿ avanzado vigente. Certificado en la norma competencia trabajar en alturas de acuerdo con la normativa en seguridad y salud en el trabajo o la norma controlar los riesgos de trabajos en alturas de acuerdo con la normativa de seguridad y salud en el trabajo certificado de formación en primeros auxilios, expedido por entidad de formación reconocida por autoridad competente con una intensidad minina de 20 horas. Certificado de formación en armado de andamios, expedido en entidad, reconocida por autoridad competente o expedida por el fabricante o distribuidor autorizado. Certificado de formación en rescate en trabajo en alturas, con intensidad mínima de 24 horas. Certificado de curso de sistema de gestión de seguridad y salud en el trabajo con intensidad de cincuenta (50) horas. Certificado de persona avalada para inspección de equipos de protección individual emitido por un fabricante. Certificado de formación o competencia laboral relacionado con pedagogía experiencia laboral: alternativa 1experiencia relacionada certificada de treinta (30) meses de los cuales:doce (12) meses en actividades de higiene y seguridad o de medicina del trabajo o de diseño y ejecución del sistema de gestión de la seguridad y salud en el trabajo (sgsst), con aplicación del programa de protección contra caídasdoce (12) meses relacionada con trabajo seguro en alturasexperiencia laboral docente certificada de seis (6) mesesalternativa 2:experiencia relacionada certificada de veinticuatro (24) meses de los cuales:seis (6) meses en actividades de higiene y seguridad o de medicina del trabajo o de diseño y ejecución del sistema de gestión de la seguridad y salud en el trabajo (sgsst), con aplicación del programa de protección contra caídasdoce (12) meses relacionada con trabajo seguro en alturasexperiencia laboral docente certificada de seis (6) meses"
</t>
  </si>
  <si>
    <t>ARAUCA-TAME</t>
  </si>
  <si>
    <t>6036</t>
  </si>
  <si>
    <t>ELKIN JAVIER HERMANDEZ</t>
  </si>
  <si>
    <t>59375</t>
  </si>
  <si>
    <t>PEND. CI</t>
  </si>
  <si>
    <t xml:space="preserve"> REENTRENAMIENTO NIVEL AVANZADO TRABAJO SEGURO EN ALTURAS</t>
  </si>
  <si>
    <t>REENTRENAMIENTO NIVEL AVANZADO TRABAJO SEGURO EN ALTURAS</t>
  </si>
  <si>
    <t>Institucional de Integralidad de la Formación - Interacción Consigo Mismo, con los demás, con la Naturaleza y con la Trascendencia</t>
  </si>
  <si>
    <t xml:space="preserve">Interacción Consigo Mismo, con los demás, con la Naturaleza y con la Trascendencia
</t>
  </si>
  <si>
    <t>HORAS</t>
  </si>
  <si>
    <t>Título profesional en los núcleos de conocimiento de Sociología, trabajo social y afines, o Lenguas modernas, literatura, lingüística y afines, o Comunicación social, periodismo y afines, o Educación, Tarjeta Profesional en los Casos Exigidos por la Ley Veinticuatro (24) meses de experiencia distribuida así: Doce (12) meses de experiencia laboral relacionada con el desempeño en el área y doce (12) meses en docencia o instrucción.</t>
  </si>
  <si>
    <t>5928</t>
  </si>
  <si>
    <t>DAMARIS ZAPARDIEL ILLERA</t>
  </si>
  <si>
    <t>26135</t>
  </si>
  <si>
    <t>ARAQUITA SARAVENA TAME</t>
  </si>
  <si>
    <t>ANGIE TATIANA PEÑA ASCANIO</t>
  </si>
  <si>
    <t>26269</t>
  </si>
  <si>
    <t>Institucional de Pedagogía - Comunicación</t>
  </si>
  <si>
    <t xml:space="preserve">Comunicación
</t>
  </si>
  <si>
    <t>FORMACIÓN EN CIENCIAS DE LA COMUNICACIÓN, PERIODISMO, LINGÜÍSTICA, FILOLOGÍA, LENGUAS CLÁSICAS O MODERNAS, ESPAÑOL Y LITERATURA.DOS (2) AÑO DE EXPERIENCIA LABORAL EN EL ÁREA - SEIS (6) MESES DE EXPERIENCIA DOCENTE</t>
  </si>
  <si>
    <t>5943</t>
  </si>
  <si>
    <t>LEIDY BUITRAGO OROZCO</t>
  </si>
  <si>
    <t>13804</t>
  </si>
  <si>
    <t>DORA GIMENA BLANCO MENDOZA</t>
  </si>
  <si>
    <t>28647</t>
  </si>
  <si>
    <t>Corregir HV Yessika</t>
  </si>
  <si>
    <t>Institucional de Pedagogía - Actividad Física y Hábitos de Vida Saludables</t>
  </si>
  <si>
    <t xml:space="preserve">Actividad Física y Hábitos de Vida Saludables
</t>
  </si>
  <si>
    <t>ALTERNATIVA 1: LICENCIADO EN EDUCACIÓN FÍSICA, PROFESIONAL EN CIENCIAS DEL DEPORTE. MÍNIMO 12 MESES DE EXPERIENCIA LABORAL EN EL ÁREA OBJETO DEL DESEMPEÑO.
EXPERIENCIA DOCENTE MÍNIMO DE 12 MESES
ALTERNATIVA 2: TECNÓLOGO EN ACTIVIDAD FÍSICA O ENTRENAMIENTO DEPORTIVO CON ESPECIALIZACIÓN
TECNOLÓGICA RELACIONADA CON EL ÁREA DE CONOCIMIENTO</t>
  </si>
  <si>
    <t>5935</t>
  </si>
  <si>
    <t>CAMILO CLAVIJO ESTUPIÑAN</t>
  </si>
  <si>
    <t>25063</t>
  </si>
  <si>
    <t>Título de Técnico Profesional, o Tecnólogo, o  Profesional en los núcleos de conocimiento de Deportes, educación física y recreación y tarjeta profesional cuando lo exija la Ley  Técnico: Cuarenta y dos (42) meses de experiencia distribuida así: Treinta (30) meses de experiencia laboral  relacionada con el desempeño en el área y doce (12) meses en docencia o instrucción, Para Tecnólogo: Treinta (30) meses de experiencia distribuida así: Dieciocho (18) meses de experiencia laboral relacionada con el desempeño en el área y doce (12) meses en docencia o instrucción o instrucción, para Profesional: Veinticuatro (24) meses de experiencia distribuida así: Doce (12) meses de experiencia laboral relacionada con el desempeño en el área y doce (12) meses en docencia o instrucción.</t>
  </si>
  <si>
    <t>ELKIN ALEXANDER GARCIA QUINTERO</t>
  </si>
  <si>
    <t>66697</t>
  </si>
  <si>
    <t>Revisión HV</t>
  </si>
  <si>
    <t>Institucional de Pedagogía - Protección Ambiental, Seguridad y Salud en el Trabajo</t>
  </si>
  <si>
    <t xml:space="preserve">Protección Ambiental, Seguridad y Salud en el Trabajo
</t>
  </si>
  <si>
    <t xml:space="preserve">Título profesional en los núcleos de conocimiento de Otras ingenierías, o Ingeniería administrativa y afines, o Salud pública, o Ingeniería química y afines, o Enfermería, o Medicina, o Terapias, o Ingeniería ambiental, sanitaria y afines, o Sociología, trabajo social y afines, o Psicología, o Ingeniería industrial y afines, o  administración. Tarjeta Profesional en los Casos Exigidos por la Ley. Veinticuatro (24) meses de experiencia distribuida así: Doce (12) meses de experiencia laboral relacionada con el desempeño en el área y doce (12) meses en docencia o instrucción.
</t>
  </si>
  <si>
    <t>6012</t>
  </si>
  <si>
    <t>3154432</t>
  </si>
  <si>
    <t xml:space="preserve">Institucional de Pedagogía - Edumática en la Formación Profesional
</t>
  </si>
  <si>
    <t xml:space="preserve">EDUMATICA EN LA FORMACION PROFESIONAL </t>
  </si>
  <si>
    <t>Título de tecnólogo o Profesional en los núcleos de conocimiento de Ingeniería electrónica, telecomunicaciones y afines, o Ingeniería mecánica y afines, o Comunicación social, o periodismo y afines, o Administración, o Ingeniería de sistemas, telemática y afines . Tarjeta Profesional en los Casos Exigidos por la Ley  Tecnólogo: Treinta (30) meses de experiencia distribuida así: Dieciocho (18) meses de experiencia laboral relacionada con el desempeño en el área y doce (12) meses en docencia o instrucción o instrucción, para Profesional: Veinticuatro (24) meses de experiencia distribuida así: Doce (12) meses de experiencia laboral relacionada con el desempeño en el área y doce (12) meses en docencia o instrucción.</t>
  </si>
  <si>
    <t>6029</t>
  </si>
  <si>
    <t>DANIELA RAMOS ARGUMEDO</t>
  </si>
  <si>
    <t>22446</t>
  </si>
  <si>
    <t>Institucional de Integralidad de la Formación - Derechos Humanos y Fundamentales en el Trabajo</t>
  </si>
  <si>
    <t xml:space="preserve">EJERCER DERECHOS FUNDAMENTALES DEL TRABAJO EN EL MARCO DE LA CONSTITUCIÓN POLÍTICA Y LOS
CONVENIOS INTERNACIONALES.
</t>
  </si>
  <si>
    <t>18/11/2021</t>
  </si>
  <si>
    <t>Opción 1 Certificado de Aptitud Profesional en todas las Ocupaciones del nivel 2, o 3, o 4; opción 2 Nivel Técnico en cualquiera de los núcleos básicos de conocimiento, opción 3 Nivel Tecnólogo en cualquiera de los núcleos básicos de conocimiento, opción 4 Titulo Profesional en cualquiera de los núcleos básicos de conocimiento y Tarjeta Profesional en los casos estipulados por Ley. Opción 1 Cuarenta y Ocho (48) meses de experiencia distribuida así: Treinta y seis (36) meses de experiencia laboral  relacionada con el desempeño en el área DERECHOS HUMANOS Y FUNDAMENTALES EN EL TRABAJO y doce (12) meses en docencia o instrucción, Opción 2 Cuarenta y dos (42) meses de experiencia distribuida así: Treinta (30) meses de experiencia laboral  relacionada con el desempeño en el área de DERECHOS HUMANOS Y FUNDAMENTALES EN EL TRABAJO  y doce (12) meses en docencia o instrucción, Opción 3 Treinta (30) meses de experiencia distribuida así: Dieciocho (18) meses de experiencia laboral relacionada con el desempeño en el área de DERECHOS HUMANOS Y FUNDAMENTALES EN EL TRABAJO y doce (12) meses en docencia o instrucción o instrucción, Veinticuatro (24) meses de experiencia distribuida así: Doce (12) meses de experiencia laboral relacionada con el desempeño en el área de DERECHOS HUMANOS Y FUNDAMENTALES EN EL TRABAJO y doce (12) meses en docencia o instrucción.</t>
  </si>
  <si>
    <t>5957</t>
  </si>
  <si>
    <t>ROBERTO JOSE GIL MONTES</t>
  </si>
  <si>
    <t>2205</t>
  </si>
  <si>
    <t>Institucional de la Enseñanza de Idiomas - Ingles Presencial</t>
  </si>
  <si>
    <t>Ingles Presencial</t>
  </si>
  <si>
    <t xml:space="preserve">"Titulo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t>
  </si>
  <si>
    <t>5910</t>
  </si>
  <si>
    <t>DIANA ISABEL MONTEALEGRE OCAMPO</t>
  </si>
  <si>
    <t>28055</t>
  </si>
  <si>
    <t>HUGO JOSE GREGORIO CORZO LEYVA</t>
  </si>
  <si>
    <t>20983</t>
  </si>
  <si>
    <t xml:space="preserve">"Titulo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t>
  </si>
  <si>
    <t>PENDIENTE</t>
  </si>
  <si>
    <t>3155107</t>
  </si>
  <si>
    <t>SOLO TITULADA</t>
  </si>
  <si>
    <t>PRESUPUESTO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</si>
</sst>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_(&quot;$&quot;* \(#,##0.00\);_(&quot;$&quot;* &quot;-&quot;??_);_(@_)"/>
    <numFmt numFmtId="43" formatCode="_(* #,##0.00_);_(* \(#,##0.00\);_(* &quot;-&quot;??_);_(@_)"/>
    <numFmt numFmtId="164" formatCode="_(&quot;$&quot;\ * #,##0_);_(&quot;$&quot;\ * \(#,##0\);_(&quot;$&quot;\ * &quot;-&quot;??_);_(@_)"/>
    <numFmt numFmtId="165" formatCode="_(* #,##0_);_(* \(#,##0\);_(* &quot;-&quot;??_);_(@_)"/>
    <numFmt numFmtId="166" formatCode="_(&quot;$&quot;* #,##0_);_(&quot;$&quot;* \(#,##0\);_(&quot;$&quot;* &quot;-&quot;??_);_(@_)"/>
  </numFmts>
  <fonts count="15">
    <font>
      <sz val="11"/>
      <color theme="1"/>
      <name val="Calibri"/>
      <family val="2"/>
      <scheme val="minor"/>
    </font>
    <font>
      <sz val="11"/>
      <color theme="1"/>
      <name val="Calibri"/>
      <family val="2"/>
      <scheme val="minor"/>
    </font>
    <font>
      <sz val="10"/>
      <name val="Arial"/>
      <family val="2"/>
    </font>
    <font>
      <sz val="8"/>
      <color theme="1"/>
      <name val="Calibri"/>
      <family val="2"/>
      <scheme val="minor"/>
    </font>
    <font>
      <b/>
      <sz val="8"/>
      <name val="Arial Narrow"/>
      <family val="2"/>
    </font>
    <font>
      <b/>
      <sz val="8"/>
      <name val="Arial"/>
      <family val="2"/>
    </font>
    <font>
      <b/>
      <sz val="8"/>
      <color theme="1"/>
      <name val="Arial"/>
      <family val="2"/>
    </font>
    <font>
      <b/>
      <sz val="8"/>
      <color theme="1"/>
      <name val="Calibri"/>
      <family val="2"/>
      <scheme val="minor"/>
    </font>
    <font>
      <b/>
      <sz val="8"/>
      <color rgb="FF000000"/>
      <name val="Arial"/>
      <family val="2"/>
    </font>
    <font>
      <sz val="10"/>
      <color theme="1"/>
      <name val="Calibri"/>
      <family val="2"/>
      <scheme val="minor"/>
    </font>
    <font>
      <b/>
      <sz val="12"/>
      <name val="Arial"/>
      <family val="2"/>
    </font>
    <font>
      <sz val="8"/>
      <color theme="1"/>
      <name val="Arial Narrow"/>
      <family val="2"/>
    </font>
    <font>
      <b/>
      <sz val="8"/>
      <color rgb="FFFF0000"/>
      <name val="Arial"/>
      <family val="2"/>
    </font>
    <font>
      <b/>
      <sz val="8"/>
      <color theme="1"/>
      <name val="Arial Narrow"/>
      <family val="2"/>
    </font>
    <font>
      <b/>
      <sz val="8"/>
      <color rgb="FF000000"/>
      <name val="Calibri"/>
      <family val="2"/>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C000"/>
        <bgColor indexed="64"/>
      </patternFill>
    </fill>
    <fill>
      <patternFill patternType="solid">
        <fgColor rgb="FF00B0F0"/>
        <bgColor indexed="64"/>
      </patternFill>
    </fill>
    <fill>
      <patternFill patternType="solid">
        <fgColor theme="9"/>
        <bgColor indexed="64"/>
      </patternFill>
    </fill>
    <fill>
      <patternFill patternType="solid">
        <fgColor theme="0" tint="-0.249977111117893"/>
        <bgColor indexed="64"/>
      </patternFill>
    </fill>
    <fill>
      <patternFill patternType="solid">
        <fgColor rgb="FFFF0000"/>
        <bgColor indexed="64"/>
      </patternFill>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s>
  <cellStyleXfs count="6">
    <xf numFmtId="0" fontId="0" fillId="0" borderId="0"/>
    <xf numFmtId="44" fontId="2" fillId="0" borderId="0" applyFont="0" applyFill="0" applyBorder="0" applyAlignment="0" applyProtection="0"/>
    <xf numFmtId="0" fontId="2" fillId="0" borderId="0"/>
    <xf numFmtId="43" fontId="2" fillId="0" borderId="0" applyFont="0" applyFill="0" applyBorder="0" applyAlignment="0" applyProtection="0"/>
    <xf numFmtId="0" fontId="1" fillId="0" borderId="0"/>
    <xf numFmtId="0" fontId="1" fillId="0" borderId="0"/>
  </cellStyleXfs>
  <cellXfs count="178">
    <xf numFmtId="0" fontId="0" fillId="0" borderId="0" xfId="0"/>
    <xf numFmtId="0" fontId="3" fillId="2" borderId="0" xfId="2" applyFont="1" applyFill="1" applyAlignment="1">
      <alignment horizontal="left" vertical="center" wrapText="1"/>
    </xf>
    <xf numFmtId="0" fontId="3" fillId="2" borderId="0" xfId="2" applyFont="1" applyFill="1" applyAlignment="1">
      <alignment horizontal="center" vertical="center"/>
    </xf>
    <xf numFmtId="0" fontId="3" fillId="2" borderId="0" xfId="2" applyFont="1" applyFill="1"/>
    <xf numFmtId="0" fontId="5" fillId="2" borderId="1" xfId="2" applyFont="1" applyFill="1" applyBorder="1" applyAlignment="1">
      <alignment horizontal="center" vertical="center" wrapText="1"/>
    </xf>
    <xf numFmtId="0" fontId="6" fillId="2" borderId="1" xfId="2" applyFont="1" applyFill="1" applyBorder="1" applyAlignment="1">
      <alignment horizontal="center" vertical="center" wrapText="1"/>
    </xf>
    <xf numFmtId="164" fontId="5" fillId="2" borderId="1" xfId="1" applyNumberFormat="1" applyFont="1" applyFill="1" applyBorder="1" applyAlignment="1">
      <alignment horizontal="center" vertical="center" wrapText="1"/>
    </xf>
    <xf numFmtId="0" fontId="7" fillId="2" borderId="1" xfId="2" applyFont="1" applyFill="1" applyBorder="1" applyAlignment="1">
      <alignment horizontal="center" vertical="center" wrapText="1"/>
    </xf>
    <xf numFmtId="0" fontId="9" fillId="2" borderId="0" xfId="2" applyFont="1" applyFill="1" applyAlignment="1">
      <alignment horizontal="left"/>
    </xf>
    <xf numFmtId="0" fontId="5" fillId="0" borderId="1" xfId="2" applyFont="1" applyBorder="1" applyAlignment="1">
      <alignment horizontal="center" vertical="center" wrapText="1"/>
    </xf>
    <xf numFmtId="164" fontId="10" fillId="4" borderId="1" xfId="1" applyNumberFormat="1" applyFont="1" applyFill="1" applyBorder="1" applyAlignment="1">
      <alignment horizontal="center" vertical="center" wrapText="1"/>
    </xf>
    <xf numFmtId="165" fontId="5" fillId="2" borderId="1" xfId="3" applyNumberFormat="1" applyFont="1" applyFill="1" applyBorder="1" applyAlignment="1">
      <alignment horizontal="center" vertical="center" wrapText="1"/>
    </xf>
    <xf numFmtId="0" fontId="5" fillId="2" borderId="0" xfId="2" applyFont="1" applyFill="1" applyAlignment="1">
      <alignment horizontal="center" vertical="center" wrapText="1"/>
    </xf>
    <xf numFmtId="0" fontId="5" fillId="0" borderId="0" xfId="2" applyFont="1" applyAlignment="1">
      <alignment horizontal="center" vertical="center" wrapText="1"/>
    </xf>
    <xf numFmtId="0" fontId="6" fillId="2" borderId="0" xfId="2" applyFont="1" applyFill="1" applyAlignment="1">
      <alignment horizontal="center" vertical="center"/>
    </xf>
    <xf numFmtId="0" fontId="6" fillId="2" borderId="0" xfId="2" applyFont="1" applyFill="1" applyAlignment="1">
      <alignment horizontal="center" vertical="center" wrapText="1"/>
    </xf>
    <xf numFmtId="164" fontId="5" fillId="2" borderId="0" xfId="1" applyNumberFormat="1" applyFont="1" applyFill="1" applyBorder="1" applyAlignment="1">
      <alignment horizontal="center" vertical="center" wrapText="1"/>
    </xf>
    <xf numFmtId="164" fontId="10" fillId="4" borderId="0" xfId="1" applyNumberFormat="1" applyFont="1" applyFill="1" applyBorder="1" applyAlignment="1">
      <alignment horizontal="center" vertical="center" wrapText="1"/>
    </xf>
    <xf numFmtId="165" fontId="5" fillId="2" borderId="0" xfId="3" applyNumberFormat="1" applyFont="1" applyFill="1" applyBorder="1" applyAlignment="1">
      <alignment horizontal="center" vertical="center" wrapText="1"/>
    </xf>
    <xf numFmtId="0" fontId="7" fillId="2" borderId="0" xfId="2" applyFont="1" applyFill="1" applyAlignment="1">
      <alignment horizontal="center" vertical="center" wrapText="1"/>
    </xf>
    <xf numFmtId="0" fontId="7" fillId="2" borderId="0" xfId="2" applyFont="1" applyFill="1" applyAlignment="1">
      <alignment horizontal="center"/>
    </xf>
    <xf numFmtId="0" fontId="11" fillId="2" borderId="0" xfId="2" applyFont="1" applyFill="1" applyAlignment="1">
      <alignment horizontal="center" vertical="center"/>
    </xf>
    <xf numFmtId="0" fontId="6" fillId="2" borderId="1" xfId="2" applyFont="1" applyFill="1" applyBorder="1" applyAlignment="1">
      <alignment horizontal="center" vertical="center"/>
    </xf>
    <xf numFmtId="165" fontId="4" fillId="2" borderId="1" xfId="3" applyNumberFormat="1" applyFont="1" applyFill="1" applyBorder="1" applyAlignment="1">
      <alignment horizontal="center" vertical="center" wrapText="1"/>
    </xf>
    <xf numFmtId="0" fontId="7" fillId="2" borderId="1" xfId="2" applyFont="1" applyFill="1" applyBorder="1" applyAlignment="1">
      <alignment horizontal="left" vertical="center" wrapText="1"/>
    </xf>
    <xf numFmtId="0" fontId="5" fillId="2" borderId="2" xfId="2" applyFont="1" applyFill="1" applyBorder="1" applyAlignment="1">
      <alignment horizontal="center" vertical="center" wrapText="1"/>
    </xf>
    <xf numFmtId="0" fontId="5" fillId="4" borderId="1" xfId="2" applyFont="1" applyFill="1" applyBorder="1" applyAlignment="1">
      <alignment horizontal="center" vertical="center" wrapText="1"/>
    </xf>
    <xf numFmtId="0" fontId="5" fillId="4" borderId="2" xfId="2" applyFont="1" applyFill="1" applyBorder="1" applyAlignment="1">
      <alignment horizontal="center" vertical="center" wrapText="1"/>
    </xf>
    <xf numFmtId="0" fontId="5" fillId="4" borderId="0" xfId="2" applyFont="1" applyFill="1" applyAlignment="1">
      <alignment horizontal="center" vertical="center" wrapText="1"/>
    </xf>
    <xf numFmtId="164" fontId="10" fillId="3" borderId="0" xfId="1" applyNumberFormat="1" applyFont="1" applyFill="1" applyBorder="1" applyAlignment="1">
      <alignment horizontal="center" vertical="center" wrapText="1"/>
    </xf>
    <xf numFmtId="0" fontId="5" fillId="5" borderId="0" xfId="2" applyFont="1" applyFill="1" applyAlignment="1">
      <alignment horizontal="center" vertical="center" wrapText="1"/>
    </xf>
    <xf numFmtId="0" fontId="5" fillId="6" borderId="1" xfId="2" applyFont="1" applyFill="1" applyBorder="1" applyAlignment="1">
      <alignment horizontal="center" vertical="center" wrapText="1"/>
    </xf>
    <xf numFmtId="1" fontId="8" fillId="6" borderId="1" xfId="1" applyNumberFormat="1" applyFont="1" applyFill="1" applyBorder="1" applyAlignment="1">
      <alignment horizontal="center" vertical="center"/>
    </xf>
    <xf numFmtId="0" fontId="5" fillId="6" borderId="1" xfId="2" applyFont="1" applyFill="1" applyBorder="1" applyAlignment="1">
      <alignment horizontal="left" vertical="center" wrapText="1"/>
    </xf>
    <xf numFmtId="0" fontId="6" fillId="6" borderId="1" xfId="2" applyFont="1" applyFill="1" applyBorder="1" applyAlignment="1">
      <alignment horizontal="center" vertical="center"/>
    </xf>
    <xf numFmtId="0" fontId="6" fillId="6" borderId="1" xfId="2" applyFont="1" applyFill="1" applyBorder="1" applyAlignment="1">
      <alignment horizontal="center" vertical="center" wrapText="1"/>
    </xf>
    <xf numFmtId="14" fontId="5" fillId="6" borderId="1" xfId="2" applyNumberFormat="1" applyFont="1" applyFill="1" applyBorder="1" applyAlignment="1">
      <alignment horizontal="center" vertical="center" wrapText="1"/>
    </xf>
    <xf numFmtId="14" fontId="5" fillId="6" borderId="1" xfId="5" applyNumberFormat="1" applyFont="1" applyFill="1" applyBorder="1" applyAlignment="1">
      <alignment horizontal="center" vertical="center" wrapText="1"/>
    </xf>
    <xf numFmtId="49" fontId="5" fillId="6" borderId="1" xfId="3" applyNumberFormat="1" applyFont="1" applyFill="1" applyBorder="1" applyAlignment="1">
      <alignment horizontal="center" vertical="center" wrapText="1"/>
    </xf>
    <xf numFmtId="0" fontId="5" fillId="6" borderId="3" xfId="2" applyFont="1" applyFill="1" applyBorder="1" applyAlignment="1">
      <alignment horizontal="center" vertical="center" wrapText="1"/>
    </xf>
    <xf numFmtId="166" fontId="8" fillId="6" borderId="1" xfId="1" applyNumberFormat="1" applyFont="1" applyFill="1" applyBorder="1" applyAlignment="1">
      <alignment horizontal="center" vertical="center"/>
    </xf>
    <xf numFmtId="0" fontId="5" fillId="6" borderId="4" xfId="2" applyFont="1" applyFill="1" applyBorder="1" applyAlignment="1">
      <alignment horizontal="center" vertical="center" wrapText="1"/>
    </xf>
    <xf numFmtId="0" fontId="6" fillId="6" borderId="4" xfId="2" applyFont="1" applyFill="1" applyBorder="1" applyAlignment="1">
      <alignment horizontal="center" vertical="center" wrapText="1"/>
    </xf>
    <xf numFmtId="0" fontId="7" fillId="6" borderId="1" xfId="4" applyFont="1" applyFill="1" applyBorder="1" applyAlignment="1">
      <alignment horizontal="center" vertical="center" wrapText="1"/>
    </xf>
    <xf numFmtId="0" fontId="6" fillId="6" borderId="2" xfId="2" applyFont="1" applyFill="1" applyBorder="1" applyAlignment="1">
      <alignment horizontal="center" vertical="center" wrapText="1"/>
    </xf>
    <xf numFmtId="0" fontId="5" fillId="6" borderId="2" xfId="2" applyFont="1" applyFill="1" applyBorder="1" applyAlignment="1">
      <alignment horizontal="center" vertical="center" wrapText="1"/>
    </xf>
    <xf numFmtId="0" fontId="6" fillId="6" borderId="2" xfId="2" applyFont="1" applyFill="1" applyBorder="1" applyAlignment="1">
      <alignment horizontal="center" vertical="center"/>
    </xf>
    <xf numFmtId="0" fontId="7" fillId="6" borderId="1" xfId="2" applyFont="1" applyFill="1" applyBorder="1" applyAlignment="1">
      <alignment horizontal="center" vertical="center" wrapText="1"/>
    </xf>
    <xf numFmtId="0" fontId="7" fillId="6" borderId="1" xfId="2" applyFont="1" applyFill="1" applyBorder="1" applyAlignment="1">
      <alignment horizontal="center" vertical="center"/>
    </xf>
    <xf numFmtId="164" fontId="5" fillId="6" borderId="1" xfId="1" applyNumberFormat="1" applyFont="1" applyFill="1" applyBorder="1" applyAlignment="1">
      <alignment horizontal="center" vertical="center" wrapText="1"/>
    </xf>
    <xf numFmtId="49" fontId="5" fillId="6" borderId="2" xfId="3" applyNumberFormat="1" applyFont="1" applyFill="1" applyBorder="1" applyAlignment="1">
      <alignment horizontal="center" vertical="center" wrapText="1"/>
    </xf>
    <xf numFmtId="0" fontId="14" fillId="6" borderId="1" xfId="0" applyFont="1" applyFill="1" applyBorder="1" applyAlignment="1">
      <alignment horizontal="center" vertical="center" wrapText="1"/>
    </xf>
    <xf numFmtId="0" fontId="14" fillId="6" borderId="1" xfId="0" applyFont="1" applyFill="1" applyBorder="1" applyAlignment="1">
      <alignment vertical="center" wrapText="1"/>
    </xf>
    <xf numFmtId="14" fontId="5" fillId="6" borderId="2" xfId="2" applyNumberFormat="1" applyFont="1" applyFill="1" applyBorder="1" applyAlignment="1">
      <alignment horizontal="center" vertical="center" wrapText="1"/>
    </xf>
    <xf numFmtId="14" fontId="5" fillId="6" borderId="2" xfId="5" applyNumberFormat="1" applyFont="1" applyFill="1" applyBorder="1" applyAlignment="1">
      <alignment horizontal="center" vertical="center" wrapText="1"/>
    </xf>
    <xf numFmtId="166" fontId="8" fillId="6" borderId="2" xfId="1" applyNumberFormat="1" applyFont="1" applyFill="1" applyBorder="1" applyAlignment="1">
      <alignment horizontal="center" vertical="center"/>
    </xf>
    <xf numFmtId="49" fontId="5" fillId="2" borderId="1" xfId="3" applyNumberFormat="1" applyFont="1" applyFill="1" applyBorder="1" applyAlignment="1">
      <alignment horizontal="center" vertical="center" wrapText="1"/>
    </xf>
    <xf numFmtId="49" fontId="5" fillId="7" borderId="1" xfId="3" applyNumberFormat="1" applyFont="1" applyFill="1" applyBorder="1" applyAlignment="1">
      <alignment horizontal="center" vertical="center" wrapText="1"/>
    </xf>
    <xf numFmtId="49" fontId="5" fillId="3" borderId="1" xfId="3" applyNumberFormat="1" applyFont="1" applyFill="1" applyBorder="1" applyAlignment="1">
      <alignment horizontal="center" vertical="center" wrapText="1"/>
    </xf>
    <xf numFmtId="0" fontId="3" fillId="2" borderId="1" xfId="2" applyFont="1" applyFill="1" applyBorder="1" applyAlignment="1">
      <alignment horizontal="center" vertical="center" wrapText="1"/>
    </xf>
    <xf numFmtId="49" fontId="5" fillId="8" borderId="2" xfId="3" applyNumberFormat="1" applyFont="1" applyFill="1" applyBorder="1" applyAlignment="1">
      <alignment horizontal="center" vertical="center" wrapText="1"/>
    </xf>
    <xf numFmtId="49" fontId="5" fillId="9" borderId="2" xfId="3" applyNumberFormat="1" applyFont="1" applyFill="1" applyBorder="1" applyAlignment="1">
      <alignment horizontal="center" vertical="center" wrapText="1"/>
    </xf>
    <xf numFmtId="0" fontId="7" fillId="3" borderId="4" xfId="2" applyFont="1" applyFill="1" applyBorder="1" applyAlignment="1">
      <alignment horizontal="center" vertical="center" wrapText="1"/>
    </xf>
    <xf numFmtId="49" fontId="5" fillId="2" borderId="3" xfId="3" applyNumberFormat="1" applyFont="1" applyFill="1" applyBorder="1" applyAlignment="1">
      <alignment horizontal="center" vertical="center" wrapText="1"/>
    </xf>
    <xf numFmtId="0" fontId="3" fillId="3" borderId="0" xfId="2" applyFont="1" applyFill="1"/>
    <xf numFmtId="0" fontId="3" fillId="3" borderId="1" xfId="2" applyFont="1" applyFill="1" applyBorder="1" applyAlignment="1">
      <alignment horizontal="center" vertical="center" wrapText="1"/>
    </xf>
    <xf numFmtId="49" fontId="5" fillId="3" borderId="2" xfId="3" applyNumberFormat="1" applyFont="1" applyFill="1" applyBorder="1" applyAlignment="1">
      <alignment horizontal="center" vertical="center" wrapText="1"/>
    </xf>
    <xf numFmtId="0" fontId="3" fillId="2" borderId="1" xfId="2" applyFont="1" applyFill="1" applyBorder="1"/>
    <xf numFmtId="0" fontId="3" fillId="3" borderId="1" xfId="2" applyFont="1" applyFill="1" applyBorder="1"/>
    <xf numFmtId="0" fontId="3" fillId="9" borderId="0" xfId="2" applyFont="1" applyFill="1"/>
    <xf numFmtId="0" fontId="7" fillId="9" borderId="1" xfId="2" applyFont="1" applyFill="1" applyBorder="1" applyAlignment="1">
      <alignment horizontal="center" vertical="center" wrapText="1"/>
    </xf>
    <xf numFmtId="0" fontId="3" fillId="9" borderId="1" xfId="2" applyFont="1" applyFill="1" applyBorder="1"/>
    <xf numFmtId="49" fontId="5" fillId="9" borderId="1" xfId="3" applyNumberFormat="1" applyFont="1" applyFill="1" applyBorder="1" applyAlignment="1">
      <alignment horizontal="center" vertical="center" wrapText="1"/>
    </xf>
    <xf numFmtId="49" fontId="5" fillId="9" borderId="3" xfId="3" applyNumberFormat="1" applyFont="1" applyFill="1" applyBorder="1" applyAlignment="1">
      <alignment horizontal="center" vertical="center" wrapText="1"/>
    </xf>
    <xf numFmtId="49" fontId="5" fillId="8" borderId="1" xfId="3" applyNumberFormat="1" applyFont="1" applyFill="1" applyBorder="1" applyAlignment="1">
      <alignment horizontal="center" vertical="center" wrapText="1"/>
    </xf>
    <xf numFmtId="0" fontId="3" fillId="2" borderId="0" xfId="2" applyFont="1" applyFill="1" applyAlignment="1">
      <alignment vertical="center"/>
    </xf>
    <xf numFmtId="0" fontId="3" fillId="2" borderId="5" xfId="2" applyFont="1" applyFill="1" applyBorder="1" applyAlignment="1">
      <alignment horizontal="center" vertical="center"/>
    </xf>
    <xf numFmtId="0" fontId="7" fillId="9" borderId="1" xfId="2" applyFont="1" applyFill="1" applyBorder="1" applyAlignment="1">
      <alignment horizontal="center" vertical="center" wrapText="1"/>
    </xf>
    <xf numFmtId="0" fontId="7" fillId="3" borderId="2" xfId="2" applyFont="1" applyFill="1" applyBorder="1" applyAlignment="1">
      <alignment horizontal="center" vertical="center" wrapText="1"/>
    </xf>
    <xf numFmtId="0" fontId="7" fillId="3" borderId="4" xfId="2" applyFont="1" applyFill="1" applyBorder="1" applyAlignment="1">
      <alignment horizontal="center" vertical="center" wrapText="1"/>
    </xf>
    <xf numFmtId="0" fontId="7" fillId="3" borderId="1" xfId="2" applyFont="1" applyFill="1" applyBorder="1" applyAlignment="1">
      <alignment horizontal="center" vertical="center" wrapText="1"/>
    </xf>
    <xf numFmtId="0" fontId="3" fillId="9" borderId="2" xfId="2" applyFont="1" applyFill="1" applyBorder="1" applyAlignment="1">
      <alignment horizontal="center"/>
    </xf>
    <xf numFmtId="0" fontId="3" fillId="9" borderId="4" xfId="2" applyFont="1" applyFill="1" applyBorder="1" applyAlignment="1">
      <alignment horizontal="center"/>
    </xf>
    <xf numFmtId="0" fontId="3" fillId="9" borderId="3" xfId="2" applyFont="1" applyFill="1" applyBorder="1" applyAlignment="1">
      <alignment horizontal="center"/>
    </xf>
    <xf numFmtId="0" fontId="7" fillId="3" borderId="3" xfId="2" applyFont="1" applyFill="1" applyBorder="1" applyAlignment="1">
      <alignment horizontal="center" vertical="center" wrapText="1"/>
    </xf>
    <xf numFmtId="0" fontId="7" fillId="9" borderId="2" xfId="2" applyFont="1" applyFill="1" applyBorder="1" applyAlignment="1">
      <alignment horizontal="center" vertical="center" wrapText="1"/>
    </xf>
    <xf numFmtId="0" fontId="7" fillId="9" borderId="4" xfId="2" applyFont="1" applyFill="1" applyBorder="1" applyAlignment="1">
      <alignment horizontal="center" vertical="center" wrapText="1"/>
    </xf>
    <xf numFmtId="0" fontId="7" fillId="9" borderId="3" xfId="2" applyFont="1" applyFill="1" applyBorder="1" applyAlignment="1">
      <alignment horizontal="center" vertical="center" wrapText="1"/>
    </xf>
    <xf numFmtId="0" fontId="3" fillId="9" borderId="2" xfId="2" applyFont="1" applyFill="1" applyBorder="1" applyAlignment="1">
      <alignment horizontal="center" vertical="center" wrapText="1"/>
    </xf>
    <xf numFmtId="0" fontId="3" fillId="9" borderId="4" xfId="2" applyFont="1" applyFill="1" applyBorder="1" applyAlignment="1">
      <alignment horizontal="center" vertical="center" wrapText="1"/>
    </xf>
    <xf numFmtId="0" fontId="3" fillId="9" borderId="3" xfId="2" applyFont="1" applyFill="1" applyBorder="1" applyAlignment="1">
      <alignment horizontal="center" vertical="center" wrapText="1"/>
    </xf>
    <xf numFmtId="0" fontId="3" fillId="3" borderId="1" xfId="2" applyFont="1" applyFill="1" applyBorder="1" applyAlignment="1">
      <alignment horizontal="center"/>
    </xf>
    <xf numFmtId="0" fontId="3" fillId="9" borderId="1" xfId="2" applyFont="1" applyFill="1" applyBorder="1" applyAlignment="1">
      <alignment horizontal="center"/>
    </xf>
    <xf numFmtId="0" fontId="5" fillId="6" borderId="2" xfId="2" applyFont="1" applyFill="1" applyBorder="1" applyAlignment="1">
      <alignment horizontal="center" vertical="center" wrapText="1"/>
    </xf>
    <xf numFmtId="0" fontId="5" fillId="6" borderId="4" xfId="2" applyFont="1" applyFill="1" applyBorder="1" applyAlignment="1">
      <alignment horizontal="center" vertical="center" wrapText="1"/>
    </xf>
    <xf numFmtId="0" fontId="5" fillId="6" borderId="3" xfId="2" applyFont="1" applyFill="1" applyBorder="1" applyAlignment="1">
      <alignment horizontal="center" vertical="center" wrapText="1"/>
    </xf>
    <xf numFmtId="0" fontId="5" fillId="5" borderId="2" xfId="2" applyFont="1" applyFill="1" applyBorder="1" applyAlignment="1">
      <alignment horizontal="center" vertical="center" wrapText="1"/>
    </xf>
    <xf numFmtId="0" fontId="5" fillId="5" borderId="4" xfId="2" applyFont="1" applyFill="1" applyBorder="1" applyAlignment="1">
      <alignment horizontal="center" vertical="center" wrapText="1"/>
    </xf>
    <xf numFmtId="0" fontId="5" fillId="5" borderId="3" xfId="2" applyFont="1" applyFill="1" applyBorder="1" applyAlignment="1">
      <alignment horizontal="center" vertical="center" wrapText="1"/>
    </xf>
    <xf numFmtId="0" fontId="3" fillId="6" borderId="2" xfId="2" applyFont="1" applyFill="1" applyBorder="1" applyAlignment="1">
      <alignment horizontal="center"/>
    </xf>
    <xf numFmtId="0" fontId="3" fillId="6" borderId="4" xfId="2" applyFont="1" applyFill="1" applyBorder="1" applyAlignment="1">
      <alignment horizontal="center"/>
    </xf>
    <xf numFmtId="0" fontId="3" fillId="6" borderId="3" xfId="2" applyFont="1" applyFill="1" applyBorder="1" applyAlignment="1">
      <alignment horizontal="center"/>
    </xf>
    <xf numFmtId="0" fontId="6" fillId="6" borderId="2" xfId="2" applyFont="1" applyFill="1" applyBorder="1" applyAlignment="1">
      <alignment horizontal="center" vertical="center" wrapText="1"/>
    </xf>
    <xf numFmtId="0" fontId="6" fillId="6" borderId="4" xfId="2" applyFont="1" applyFill="1" applyBorder="1" applyAlignment="1">
      <alignment horizontal="center" vertical="center" wrapText="1"/>
    </xf>
    <xf numFmtId="0" fontId="6" fillId="6" borderId="3" xfId="2" applyFont="1" applyFill="1" applyBorder="1" applyAlignment="1">
      <alignment horizontal="center" vertical="center" wrapText="1"/>
    </xf>
    <xf numFmtId="14" fontId="5" fillId="6" borderId="1" xfId="2" applyNumberFormat="1" applyFont="1" applyFill="1" applyBorder="1" applyAlignment="1">
      <alignment horizontal="center" vertical="center" wrapText="1"/>
    </xf>
    <xf numFmtId="14" fontId="5" fillId="6" borderId="1" xfId="5" applyNumberFormat="1" applyFont="1" applyFill="1" applyBorder="1" applyAlignment="1">
      <alignment horizontal="center" vertical="center" wrapText="1"/>
    </xf>
    <xf numFmtId="166" fontId="8" fillId="6" borderId="1" xfId="1" applyNumberFormat="1" applyFont="1" applyFill="1" applyBorder="1" applyAlignment="1">
      <alignment horizontal="center" vertical="center"/>
    </xf>
    <xf numFmtId="49" fontId="5" fillId="6" borderId="2" xfId="3" applyNumberFormat="1" applyFont="1" applyFill="1" applyBorder="1" applyAlignment="1">
      <alignment horizontal="center" vertical="center" wrapText="1"/>
    </xf>
    <xf numFmtId="49" fontId="5" fillId="6" borderId="4" xfId="3" applyNumberFormat="1" applyFont="1" applyFill="1" applyBorder="1" applyAlignment="1">
      <alignment horizontal="center" vertical="center" wrapText="1"/>
    </xf>
    <xf numFmtId="49" fontId="5" fillId="6" borderId="3" xfId="3" applyNumberFormat="1" applyFont="1" applyFill="1" applyBorder="1" applyAlignment="1">
      <alignment horizontal="center" vertical="center" wrapText="1"/>
    </xf>
    <xf numFmtId="166" fontId="8" fillId="6" borderId="2" xfId="1" applyNumberFormat="1" applyFont="1" applyFill="1" applyBorder="1" applyAlignment="1">
      <alignment horizontal="center" vertical="center"/>
    </xf>
    <xf numFmtId="166" fontId="8" fillId="6" borderId="4" xfId="1" applyNumberFormat="1" applyFont="1" applyFill="1" applyBorder="1" applyAlignment="1">
      <alignment horizontal="center" vertical="center"/>
    </xf>
    <xf numFmtId="166" fontId="8" fillId="6" borderId="3" xfId="1" applyNumberFormat="1" applyFont="1" applyFill="1" applyBorder="1" applyAlignment="1">
      <alignment horizontal="center" vertical="center"/>
    </xf>
    <xf numFmtId="14" fontId="5" fillId="6" borderId="2" xfId="5" applyNumberFormat="1" applyFont="1" applyFill="1" applyBorder="1" applyAlignment="1">
      <alignment horizontal="center" vertical="center" wrapText="1"/>
    </xf>
    <xf numFmtId="14" fontId="5" fillId="6" borderId="3" xfId="5" applyNumberFormat="1" applyFont="1" applyFill="1" applyBorder="1" applyAlignment="1">
      <alignment horizontal="center" vertical="center" wrapText="1"/>
    </xf>
    <xf numFmtId="164" fontId="5" fillId="6" borderId="1" xfId="1" applyNumberFormat="1" applyFont="1" applyFill="1" applyBorder="1" applyAlignment="1">
      <alignment horizontal="center" vertical="center" wrapText="1"/>
    </xf>
    <xf numFmtId="0" fontId="5" fillId="6" borderId="1" xfId="3" applyNumberFormat="1" applyFont="1" applyFill="1" applyBorder="1" applyAlignment="1">
      <alignment horizontal="center" vertical="center" wrapText="1"/>
    </xf>
    <xf numFmtId="49" fontId="5" fillId="6" borderId="1" xfId="3" applyNumberFormat="1" applyFont="1" applyFill="1" applyBorder="1" applyAlignment="1">
      <alignment horizontal="center" vertical="center" wrapText="1"/>
    </xf>
    <xf numFmtId="49" fontId="5" fillId="9" borderId="1" xfId="3" applyNumberFormat="1" applyFont="1" applyFill="1" applyBorder="1" applyAlignment="1">
      <alignment horizontal="center" vertical="center" wrapText="1"/>
    </xf>
    <xf numFmtId="0" fontId="7" fillId="8" borderId="1" xfId="2" applyFont="1" applyFill="1" applyBorder="1" applyAlignment="1">
      <alignment horizontal="center" vertical="center" wrapText="1"/>
    </xf>
    <xf numFmtId="0" fontId="7" fillId="8" borderId="2" xfId="2" applyFont="1" applyFill="1" applyBorder="1" applyAlignment="1">
      <alignment horizontal="center" vertical="center" wrapText="1"/>
    </xf>
    <xf numFmtId="0" fontId="5" fillId="6" borderId="1" xfId="2" applyFont="1" applyFill="1" applyBorder="1" applyAlignment="1">
      <alignment horizontal="center" vertical="center"/>
    </xf>
    <xf numFmtId="0" fontId="5" fillId="6" borderId="1" xfId="2" applyFont="1" applyFill="1" applyBorder="1" applyAlignment="1">
      <alignment horizontal="center" vertical="center" wrapText="1"/>
    </xf>
    <xf numFmtId="0" fontId="6" fillId="6" borderId="1" xfId="2" applyFont="1" applyFill="1" applyBorder="1" applyAlignment="1">
      <alignment horizontal="center" vertical="center"/>
    </xf>
    <xf numFmtId="0" fontId="6" fillId="6" borderId="1" xfId="2" applyFont="1" applyFill="1" applyBorder="1" applyAlignment="1">
      <alignment horizontal="center" vertical="center" wrapText="1"/>
    </xf>
    <xf numFmtId="0" fontId="5" fillId="4" borderId="2" xfId="2" applyFont="1" applyFill="1" applyBorder="1" applyAlignment="1">
      <alignment horizontal="center" vertical="center" wrapText="1"/>
    </xf>
    <xf numFmtId="0" fontId="5" fillId="4" borderId="4" xfId="2" applyFont="1" applyFill="1" applyBorder="1" applyAlignment="1">
      <alignment horizontal="center" vertical="center" wrapText="1"/>
    </xf>
    <xf numFmtId="0" fontId="5" fillId="4" borderId="3" xfId="2" applyFont="1" applyFill="1" applyBorder="1" applyAlignment="1">
      <alignment horizontal="center" vertical="center" wrapText="1"/>
    </xf>
    <xf numFmtId="14" fontId="5" fillId="6" borderId="2" xfId="2" applyNumberFormat="1" applyFont="1" applyFill="1" applyBorder="1" applyAlignment="1">
      <alignment horizontal="center" vertical="center" wrapText="1"/>
    </xf>
    <xf numFmtId="14" fontId="5" fillId="6" borderId="4" xfId="2" applyNumberFormat="1" applyFont="1" applyFill="1" applyBorder="1" applyAlignment="1">
      <alignment horizontal="center" vertical="center" wrapText="1"/>
    </xf>
    <xf numFmtId="14" fontId="5" fillId="6" borderId="3" xfId="2" applyNumberFormat="1" applyFont="1" applyFill="1" applyBorder="1" applyAlignment="1">
      <alignment horizontal="center" vertical="center" wrapText="1"/>
    </xf>
    <xf numFmtId="14" fontId="5" fillId="6" borderId="4" xfId="5" applyNumberFormat="1" applyFont="1" applyFill="1" applyBorder="1" applyAlignment="1">
      <alignment horizontal="center" vertical="center" wrapText="1"/>
    </xf>
    <xf numFmtId="0" fontId="7" fillId="6" borderId="2" xfId="2" applyFont="1" applyFill="1" applyBorder="1" applyAlignment="1">
      <alignment horizontal="center" vertical="center"/>
    </xf>
    <xf numFmtId="0" fontId="7" fillId="6" borderId="4" xfId="2" applyFont="1" applyFill="1" applyBorder="1" applyAlignment="1">
      <alignment horizontal="center" vertical="center"/>
    </xf>
    <xf numFmtId="0" fontId="7" fillId="6" borderId="3" xfId="2" applyFont="1" applyFill="1" applyBorder="1" applyAlignment="1">
      <alignment horizontal="center" vertical="center"/>
    </xf>
    <xf numFmtId="0" fontId="7" fillId="4" borderId="2" xfId="2" applyFont="1" applyFill="1" applyBorder="1" applyAlignment="1">
      <alignment horizontal="center" vertical="center"/>
    </xf>
    <xf numFmtId="0" fontId="7" fillId="4" borderId="4" xfId="2" applyFont="1" applyFill="1" applyBorder="1" applyAlignment="1">
      <alignment horizontal="center" vertical="center"/>
    </xf>
    <xf numFmtId="0" fontId="7" fillId="4" borderId="3" xfId="2" applyFont="1" applyFill="1" applyBorder="1" applyAlignment="1">
      <alignment horizontal="center" vertical="center"/>
    </xf>
    <xf numFmtId="14" fontId="7" fillId="6" borderId="4" xfId="2" applyNumberFormat="1" applyFont="1" applyFill="1" applyBorder="1" applyAlignment="1">
      <alignment horizontal="center" vertical="center"/>
    </xf>
    <xf numFmtId="0" fontId="7" fillId="6" borderId="2" xfId="2" applyFont="1" applyFill="1" applyBorder="1" applyAlignment="1">
      <alignment horizontal="center" vertical="center" wrapText="1"/>
    </xf>
    <xf numFmtId="0" fontId="7" fillId="6" borderId="3" xfId="2" applyFont="1" applyFill="1" applyBorder="1" applyAlignment="1">
      <alignment horizontal="center" vertical="center" wrapText="1"/>
    </xf>
    <xf numFmtId="0" fontId="7" fillId="6" borderId="4" xfId="2" applyFont="1" applyFill="1" applyBorder="1" applyAlignment="1">
      <alignment horizontal="center" vertical="center" wrapText="1"/>
    </xf>
    <xf numFmtId="0" fontId="7" fillId="6" borderId="1" xfId="2" applyFont="1" applyFill="1" applyBorder="1" applyAlignment="1">
      <alignment horizontal="center" vertical="center" wrapText="1"/>
    </xf>
    <xf numFmtId="14" fontId="7" fillId="6" borderId="2" xfId="2" applyNumberFormat="1" applyFont="1" applyFill="1" applyBorder="1" applyAlignment="1">
      <alignment horizontal="center" vertical="center"/>
    </xf>
    <xf numFmtId="166" fontId="7" fillId="6" borderId="2" xfId="1" applyNumberFormat="1" applyFont="1" applyFill="1" applyBorder="1" applyAlignment="1">
      <alignment horizontal="center" vertical="center"/>
    </xf>
    <xf numFmtId="166" fontId="7" fillId="6" borderId="4" xfId="1" applyNumberFormat="1" applyFont="1" applyFill="1" applyBorder="1" applyAlignment="1">
      <alignment horizontal="center" vertical="center"/>
    </xf>
    <xf numFmtId="166" fontId="7" fillId="6" borderId="3" xfId="1" applyNumberFormat="1" applyFont="1" applyFill="1" applyBorder="1" applyAlignment="1">
      <alignment horizontal="center" vertical="center"/>
    </xf>
    <xf numFmtId="0" fontId="13" fillId="6" borderId="2" xfId="2" applyFont="1" applyFill="1" applyBorder="1" applyAlignment="1">
      <alignment horizontal="center" vertical="center" wrapText="1"/>
    </xf>
    <xf numFmtId="0" fontId="13" fillId="6" borderId="4" xfId="2" applyFont="1" applyFill="1" applyBorder="1" applyAlignment="1">
      <alignment horizontal="center" vertical="center" wrapText="1"/>
    </xf>
    <xf numFmtId="0" fontId="13" fillId="6" borderId="3" xfId="2" applyFont="1" applyFill="1" applyBorder="1" applyAlignment="1">
      <alignment horizontal="center" vertical="center" wrapText="1"/>
    </xf>
    <xf numFmtId="0" fontId="7" fillId="8" borderId="4" xfId="2" applyFont="1" applyFill="1" applyBorder="1" applyAlignment="1">
      <alignment horizontal="center" vertical="center" wrapText="1"/>
    </xf>
    <xf numFmtId="0" fontId="7" fillId="8" borderId="3" xfId="2" applyFont="1" applyFill="1" applyBorder="1" applyAlignment="1">
      <alignment horizontal="center" vertical="center" wrapText="1"/>
    </xf>
    <xf numFmtId="44" fontId="5" fillId="6" borderId="2" xfId="1" applyFont="1" applyFill="1" applyBorder="1" applyAlignment="1">
      <alignment horizontal="center" vertical="center" wrapText="1"/>
    </xf>
    <xf numFmtId="44" fontId="5" fillId="6" borderId="4" xfId="1" applyFont="1" applyFill="1" applyBorder="1" applyAlignment="1">
      <alignment horizontal="center" vertical="center" wrapText="1"/>
    </xf>
    <xf numFmtId="44" fontId="5" fillId="6" borderId="3" xfId="1" applyFont="1" applyFill="1" applyBorder="1" applyAlignment="1">
      <alignment horizontal="center" vertical="center" wrapText="1"/>
    </xf>
    <xf numFmtId="166" fontId="5" fillId="6" borderId="2" xfId="1" applyNumberFormat="1" applyFont="1" applyFill="1" applyBorder="1" applyAlignment="1">
      <alignment horizontal="center" vertical="center" wrapText="1"/>
    </xf>
    <xf numFmtId="166" fontId="5" fillId="6" borderId="4" xfId="1" applyNumberFormat="1" applyFont="1" applyFill="1" applyBorder="1" applyAlignment="1">
      <alignment horizontal="center" vertical="center" wrapText="1"/>
    </xf>
    <xf numFmtId="166" fontId="5" fillId="6" borderId="3" xfId="1" applyNumberFormat="1" applyFont="1" applyFill="1" applyBorder="1" applyAlignment="1">
      <alignment horizontal="center" vertical="center" wrapText="1"/>
    </xf>
    <xf numFmtId="0" fontId="7" fillId="6" borderId="1" xfId="2" applyFont="1" applyFill="1" applyBorder="1" applyAlignment="1">
      <alignment horizontal="center" vertical="center"/>
    </xf>
    <xf numFmtId="0" fontId="13" fillId="6" borderId="4" xfId="2" applyFont="1" applyFill="1" applyBorder="1" applyAlignment="1">
      <alignment horizontal="center" vertical="center"/>
    </xf>
    <xf numFmtId="0" fontId="13" fillId="6" borderId="3" xfId="2" applyFont="1" applyFill="1" applyBorder="1" applyAlignment="1">
      <alignment horizontal="center" vertical="center"/>
    </xf>
    <xf numFmtId="14" fontId="8" fillId="6" borderId="2" xfId="1" applyNumberFormat="1" applyFont="1" applyFill="1" applyBorder="1" applyAlignment="1">
      <alignment horizontal="center" vertical="center"/>
    </xf>
    <xf numFmtId="14" fontId="8" fillId="6" borderId="4" xfId="1" applyNumberFormat="1" applyFont="1" applyFill="1" applyBorder="1" applyAlignment="1">
      <alignment horizontal="center" vertical="center"/>
    </xf>
    <xf numFmtId="0" fontId="5" fillId="4" borderId="1" xfId="2" applyFont="1" applyFill="1" applyBorder="1" applyAlignment="1">
      <alignment horizontal="center" vertical="center" wrapText="1"/>
    </xf>
    <xf numFmtId="14" fontId="8" fillId="6" borderId="3" xfId="1" applyNumberFormat="1" applyFont="1" applyFill="1" applyBorder="1" applyAlignment="1">
      <alignment horizontal="center" vertical="center"/>
    </xf>
    <xf numFmtId="0" fontId="7" fillId="5" borderId="4" xfId="2" applyFont="1" applyFill="1" applyBorder="1" applyAlignment="1">
      <alignment horizontal="center" vertical="center"/>
    </xf>
    <xf numFmtId="0" fontId="7" fillId="5" borderId="3" xfId="2" applyFont="1" applyFill="1" applyBorder="1" applyAlignment="1">
      <alignment horizontal="center" vertical="center"/>
    </xf>
    <xf numFmtId="49" fontId="5" fillId="9" borderId="2" xfId="3" applyNumberFormat="1" applyFont="1" applyFill="1" applyBorder="1" applyAlignment="1">
      <alignment horizontal="center" vertical="center" wrapText="1"/>
    </xf>
    <xf numFmtId="49" fontId="5" fillId="9" borderId="4" xfId="3" applyNumberFormat="1" applyFont="1" applyFill="1" applyBorder="1" applyAlignment="1">
      <alignment horizontal="center" vertical="center" wrapText="1"/>
    </xf>
    <xf numFmtId="49" fontId="5" fillId="9" borderId="3" xfId="3" applyNumberFormat="1" applyFont="1" applyFill="1" applyBorder="1" applyAlignment="1">
      <alignment horizontal="center" vertical="center" wrapText="1"/>
    </xf>
    <xf numFmtId="0" fontId="3" fillId="3" borderId="2" xfId="2" applyFont="1" applyFill="1" applyBorder="1" applyAlignment="1">
      <alignment horizontal="center"/>
    </xf>
    <xf numFmtId="0" fontId="3" fillId="3" borderId="4" xfId="2" applyFont="1" applyFill="1" applyBorder="1" applyAlignment="1">
      <alignment horizontal="center"/>
    </xf>
    <xf numFmtId="0" fontId="3" fillId="3" borderId="3" xfId="2" applyFont="1" applyFill="1" applyBorder="1" applyAlignment="1">
      <alignment horizontal="center"/>
    </xf>
    <xf numFmtId="0" fontId="3" fillId="3" borderId="2" xfId="2" applyFont="1" applyFill="1" applyBorder="1" applyAlignment="1">
      <alignment horizontal="center" vertical="center" wrapText="1"/>
    </xf>
    <xf numFmtId="0" fontId="3" fillId="3" borderId="4" xfId="2" applyFont="1" applyFill="1" applyBorder="1" applyAlignment="1">
      <alignment horizontal="center" vertical="center" wrapText="1"/>
    </xf>
    <xf numFmtId="0" fontId="3" fillId="3" borderId="1" xfId="2" applyFont="1" applyFill="1" applyBorder="1" applyAlignment="1">
      <alignment horizontal="center" vertical="center" wrapText="1"/>
    </xf>
    <xf numFmtId="0" fontId="3" fillId="3" borderId="3" xfId="2" applyFont="1" applyFill="1" applyBorder="1" applyAlignment="1">
      <alignment horizontal="center" vertical="center" wrapText="1"/>
    </xf>
  </cellXfs>
  <cellStyles count="6">
    <cellStyle name="Millares 10" xfId="3" xr:uid="{91BD766B-D14D-4EF4-B2CF-9217AC7F03AD}"/>
    <cellStyle name="Moneda" xfId="1" builtinId="4"/>
    <cellStyle name="Normal" xfId="0" builtinId="0"/>
    <cellStyle name="Normal 14" xfId="2" xr:uid="{D0A4FC6D-1464-4F4F-B537-3BF244C35277}"/>
    <cellStyle name="Normal 8 3 11 3" xfId="4" xr:uid="{31C18E86-232B-4B62-B9E3-7D390106D312}"/>
    <cellStyle name="Normal 8 6 2 2 2 3 2 2" xfId="5" xr:uid="{14C3D9CD-1C1B-4DA5-B729-7A625497E8B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SUPERVISOR\2011\CUENTAS\FORMATO%20RECIBO%20DE%20CUENTAS%20201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Users\dcapacho\AppData\Local\Microsoft\Windows\Temporary%20Internet%20Files\Content.Outlook\BNSDRFEX\F001-P006-GFPI%20Proyecto%20formativo%20577614%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LA-2011"/>
      <sheetName val="BASE"/>
      <sheetName val="DATOS"/>
      <sheetName val="Gastos_(3)"/>
      <sheetName val="Gastos (3)"/>
      <sheetName val="Gastos_(3)3"/>
      <sheetName val="Gastos_(3)1"/>
      <sheetName val="Gastos_(3)2"/>
      <sheetName val="Gastos_(3)4"/>
    </sheetNames>
    <sheetDataSet>
      <sheetData sheetId="0"/>
      <sheetData sheetId="1"/>
      <sheetData sheetId="2" refreshError="1"/>
      <sheetData sheetId="3"/>
      <sheetData sheetId="4" refreshError="1"/>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PERFIL_DEL_PF"/>
      <sheetName val="Competencias"/>
      <sheetName val="Hoja5"/>
      <sheetName val="PERFIL DEL PF"/>
      <sheetName val="PERFIL_DEL_PF3"/>
      <sheetName val="PERFIL_DEL_PF1"/>
      <sheetName val="PERFIL_DEL_PF2"/>
      <sheetName val="PERFIL_DEL_PF4"/>
    </sheetNames>
    <sheetDataSet>
      <sheetData sheetId="0"/>
      <sheetData sheetId="1"/>
      <sheetData sheetId="2"/>
      <sheetData sheetId="3" refreshError="1"/>
      <sheetData sheetId="4" refreshError="1"/>
      <sheetData sheetId="5"/>
      <sheetData sheetId="6"/>
      <sheetData sheetId="7"/>
      <sheetData sheetId="8"/>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09D9C3-A24F-45C8-9780-E36D8D7F0834}">
  <sheetPr>
    <tabColor rgb="FF00B0F0"/>
  </sheetPr>
  <dimension ref="A1:W160"/>
  <sheetViews>
    <sheetView tabSelected="1" zoomScale="80" zoomScaleNormal="80" workbookViewId="0">
      <pane ySplit="1" topLeftCell="A14" activePane="bottomLeft" state="frozen"/>
      <selection pane="bottomLeft" activeCell="B21" sqref="B21:B25"/>
    </sheetView>
  </sheetViews>
  <sheetFormatPr defaultColWidth="11.42578125" defaultRowHeight="12.75"/>
  <cols>
    <col min="1" max="1" width="7.140625" style="2" customWidth="1"/>
    <col min="2" max="2" width="25.42578125" style="20" customWidth="1"/>
    <col min="3" max="3" width="38.85546875" style="20" customWidth="1"/>
    <col min="4" max="4" width="10.5703125" style="3" customWidth="1"/>
    <col min="5" max="5" width="5.42578125" style="2" customWidth="1"/>
    <col min="6" max="6" width="9.7109375" style="2" customWidth="1"/>
    <col min="7" max="7" width="10.140625" style="2" customWidth="1"/>
    <col min="8" max="8" width="8.140625" style="3" customWidth="1"/>
    <col min="9" max="9" width="11.28515625" style="3" customWidth="1"/>
    <col min="10" max="10" width="11.7109375" style="3" customWidth="1"/>
    <col min="11" max="11" width="13.42578125" style="3" customWidth="1"/>
    <col min="12" max="12" width="19.85546875" style="3" customWidth="1"/>
    <col min="13" max="13" width="46.140625" style="21" customWidth="1"/>
    <col min="14" max="14" width="9.140625" style="1" customWidth="1"/>
    <col min="15" max="15" width="10.7109375" style="1" customWidth="1"/>
    <col min="16" max="16" width="12.85546875" style="2" customWidth="1"/>
    <col min="17" max="17" width="10.85546875" style="2" customWidth="1"/>
    <col min="18" max="18" width="11.42578125" style="3"/>
    <col min="19" max="19" width="12.140625" style="3" customWidth="1"/>
    <col min="20" max="16384" width="11.42578125" style="3"/>
  </cols>
  <sheetData>
    <row r="1" spans="1:22" ht="55.5" customHeight="1">
      <c r="A1" s="25" t="s">
        <v>0</v>
      </c>
      <c r="B1" s="4" t="s">
        <v>1</v>
      </c>
      <c r="C1" s="4" t="s">
        <v>2</v>
      </c>
      <c r="D1" s="4" t="s">
        <v>3</v>
      </c>
      <c r="E1" s="22" t="s">
        <v>4</v>
      </c>
      <c r="F1" s="5" t="s">
        <v>5</v>
      </c>
      <c r="G1" s="4" t="s">
        <v>6</v>
      </c>
      <c r="H1" s="4" t="s">
        <v>7</v>
      </c>
      <c r="I1" s="4" t="s">
        <v>8</v>
      </c>
      <c r="J1" s="4" t="s">
        <v>9</v>
      </c>
      <c r="K1" s="6" t="s">
        <v>10</v>
      </c>
      <c r="L1" s="6" t="s">
        <v>11</v>
      </c>
      <c r="M1" s="23" t="s">
        <v>12</v>
      </c>
      <c r="N1" s="24" t="s">
        <v>13</v>
      </c>
      <c r="O1" s="7" t="s">
        <v>14</v>
      </c>
      <c r="P1" s="7" t="s">
        <v>15</v>
      </c>
      <c r="Q1" s="7" t="s">
        <v>16</v>
      </c>
      <c r="R1" s="59" t="s">
        <v>17</v>
      </c>
      <c r="S1" s="59" t="s">
        <v>18</v>
      </c>
      <c r="T1" s="59" t="s">
        <v>19</v>
      </c>
      <c r="U1" s="59" t="s">
        <v>20</v>
      </c>
      <c r="V1" s="59" t="s">
        <v>19</v>
      </c>
    </row>
    <row r="2" spans="1:22" ht="67.5" customHeight="1">
      <c r="A2" s="96">
        <v>1</v>
      </c>
      <c r="B2" s="93" t="s">
        <v>21</v>
      </c>
      <c r="C2" s="31" t="s">
        <v>22</v>
      </c>
      <c r="D2" s="111"/>
      <c r="E2" s="32">
        <v>56</v>
      </c>
      <c r="F2" s="32">
        <v>4</v>
      </c>
      <c r="G2" s="32">
        <v>224</v>
      </c>
      <c r="H2" s="111" t="s">
        <v>23</v>
      </c>
      <c r="I2" s="162">
        <v>44593</v>
      </c>
      <c r="J2" s="162">
        <v>44911</v>
      </c>
      <c r="K2" s="111">
        <v>38500</v>
      </c>
      <c r="L2" s="111">
        <f>K2*4*207</f>
        <v>31878000</v>
      </c>
      <c r="M2" s="108" t="s">
        <v>24</v>
      </c>
      <c r="N2" s="102" t="s">
        <v>25</v>
      </c>
      <c r="O2" s="102">
        <v>4916</v>
      </c>
      <c r="P2" s="85" t="s">
        <v>26</v>
      </c>
      <c r="Q2" s="85">
        <v>53751</v>
      </c>
      <c r="R2" s="85" t="s">
        <v>27</v>
      </c>
      <c r="S2" s="81"/>
      <c r="T2" s="86" t="s">
        <v>28</v>
      </c>
      <c r="U2" s="86"/>
      <c r="V2" s="86"/>
    </row>
    <row r="3" spans="1:22" ht="67.5" customHeight="1">
      <c r="A3" s="97"/>
      <c r="B3" s="94"/>
      <c r="C3" s="31" t="s">
        <v>29</v>
      </c>
      <c r="D3" s="112"/>
      <c r="E3" s="32">
        <v>110</v>
      </c>
      <c r="F3" s="32">
        <v>4</v>
      </c>
      <c r="G3" s="32">
        <v>440</v>
      </c>
      <c r="H3" s="112"/>
      <c r="I3" s="163"/>
      <c r="J3" s="163"/>
      <c r="K3" s="112"/>
      <c r="L3" s="112"/>
      <c r="M3" s="109"/>
      <c r="N3" s="103"/>
      <c r="O3" s="103"/>
      <c r="P3" s="86"/>
      <c r="Q3" s="86"/>
      <c r="R3" s="86"/>
      <c r="S3" s="82"/>
      <c r="T3" s="86"/>
      <c r="U3" s="86"/>
      <c r="V3" s="86"/>
    </row>
    <row r="4" spans="1:22" ht="90" customHeight="1">
      <c r="A4" s="98"/>
      <c r="B4" s="95"/>
      <c r="C4" s="31" t="s">
        <v>30</v>
      </c>
      <c r="D4" s="113"/>
      <c r="E4" s="32">
        <v>92</v>
      </c>
      <c r="F4" s="32">
        <v>4</v>
      </c>
      <c r="G4" s="32">
        <v>368</v>
      </c>
      <c r="H4" s="113"/>
      <c r="I4" s="165"/>
      <c r="J4" s="165"/>
      <c r="K4" s="113"/>
      <c r="L4" s="113"/>
      <c r="M4" s="110"/>
      <c r="N4" s="104"/>
      <c r="O4" s="104"/>
      <c r="P4" s="87"/>
      <c r="Q4" s="87"/>
      <c r="R4" s="87"/>
      <c r="S4" s="83"/>
      <c r="T4" s="87"/>
      <c r="U4" s="87"/>
      <c r="V4" s="87"/>
    </row>
    <row r="5" spans="1:22" ht="46.5" customHeight="1">
      <c r="A5" s="126">
        <v>2</v>
      </c>
      <c r="B5" s="123" t="s">
        <v>31</v>
      </c>
      <c r="C5" s="33" t="s">
        <v>32</v>
      </c>
      <c r="D5" s="93">
        <v>9.5</v>
      </c>
      <c r="E5" s="34">
        <v>90</v>
      </c>
      <c r="F5" s="35">
        <v>4</v>
      </c>
      <c r="G5" s="31">
        <v>360</v>
      </c>
      <c r="H5" s="93" t="s">
        <v>33</v>
      </c>
      <c r="I5" s="129">
        <v>44593</v>
      </c>
      <c r="J5" s="114">
        <v>44460</v>
      </c>
      <c r="K5" s="111">
        <v>4500000</v>
      </c>
      <c r="L5" s="111">
        <f>K5*D5</f>
        <v>42750000</v>
      </c>
      <c r="M5" s="108" t="s">
        <v>34</v>
      </c>
      <c r="N5" s="102" t="s">
        <v>25</v>
      </c>
      <c r="O5" s="102">
        <v>4932</v>
      </c>
      <c r="P5" s="78" t="s">
        <v>35</v>
      </c>
      <c r="Q5" s="78">
        <v>60421</v>
      </c>
      <c r="R5" s="78" t="s">
        <v>36</v>
      </c>
      <c r="S5" s="78" t="s">
        <v>37</v>
      </c>
      <c r="T5" s="78"/>
      <c r="U5" s="78">
        <v>3154351</v>
      </c>
      <c r="V5" s="78"/>
    </row>
    <row r="6" spans="1:22" ht="48.75" customHeight="1">
      <c r="A6" s="127"/>
      <c r="B6" s="123"/>
      <c r="C6" s="33" t="s">
        <v>38</v>
      </c>
      <c r="D6" s="94"/>
      <c r="E6" s="34">
        <v>65</v>
      </c>
      <c r="F6" s="35">
        <v>4</v>
      </c>
      <c r="G6" s="31">
        <v>260</v>
      </c>
      <c r="H6" s="94"/>
      <c r="I6" s="131"/>
      <c r="J6" s="115"/>
      <c r="K6" s="112"/>
      <c r="L6" s="112"/>
      <c r="M6" s="109"/>
      <c r="N6" s="103"/>
      <c r="O6" s="103"/>
      <c r="P6" s="79"/>
      <c r="Q6" s="79"/>
      <c r="R6" s="79"/>
      <c r="S6" s="79"/>
      <c r="T6" s="79"/>
      <c r="U6" s="79"/>
      <c r="V6" s="79"/>
    </row>
    <row r="7" spans="1:22" ht="45">
      <c r="A7" s="127"/>
      <c r="B7" s="93" t="s">
        <v>39</v>
      </c>
      <c r="C7" s="31" t="s">
        <v>40</v>
      </c>
      <c r="D7" s="94"/>
      <c r="E7" s="32">
        <v>30</v>
      </c>
      <c r="F7" s="35">
        <v>4</v>
      </c>
      <c r="G7" s="31">
        <v>120</v>
      </c>
      <c r="H7" s="94"/>
      <c r="I7" s="162">
        <v>44585</v>
      </c>
      <c r="J7" s="162">
        <v>44546</v>
      </c>
      <c r="K7" s="112"/>
      <c r="L7" s="112"/>
      <c r="M7" s="109"/>
      <c r="N7" s="103"/>
      <c r="O7" s="103"/>
      <c r="P7" s="79"/>
      <c r="Q7" s="79"/>
      <c r="R7" s="79"/>
      <c r="S7" s="79"/>
      <c r="T7" s="79"/>
      <c r="U7" s="79"/>
      <c r="V7" s="79"/>
    </row>
    <row r="8" spans="1:22" ht="34.5" customHeight="1">
      <c r="A8" s="127"/>
      <c r="B8" s="94"/>
      <c r="C8" s="31" t="s">
        <v>41</v>
      </c>
      <c r="D8" s="94"/>
      <c r="E8" s="32">
        <v>50</v>
      </c>
      <c r="F8" s="35">
        <v>4</v>
      </c>
      <c r="G8" s="31">
        <v>200</v>
      </c>
      <c r="H8" s="94"/>
      <c r="I8" s="163"/>
      <c r="J8" s="163"/>
      <c r="K8" s="112"/>
      <c r="L8" s="112"/>
      <c r="M8" s="109"/>
      <c r="N8" s="103"/>
      <c r="O8" s="103"/>
      <c r="P8" s="79"/>
      <c r="Q8" s="79"/>
      <c r="R8" s="79"/>
      <c r="S8" s="79"/>
      <c r="T8" s="79"/>
      <c r="U8" s="79"/>
      <c r="V8" s="79"/>
    </row>
    <row r="9" spans="1:22" ht="33.75">
      <c r="A9" s="128"/>
      <c r="B9" s="95"/>
      <c r="C9" s="31" t="s">
        <v>42</v>
      </c>
      <c r="D9" s="95"/>
      <c r="E9" s="32">
        <v>35</v>
      </c>
      <c r="F9" s="35">
        <v>4</v>
      </c>
      <c r="G9" s="31">
        <v>140</v>
      </c>
      <c r="H9" s="95"/>
      <c r="I9" s="165"/>
      <c r="J9" s="165"/>
      <c r="K9" s="113"/>
      <c r="L9" s="113"/>
      <c r="M9" s="110"/>
      <c r="N9" s="104"/>
      <c r="O9" s="104"/>
      <c r="P9" s="84"/>
      <c r="Q9" s="84"/>
      <c r="R9" s="84"/>
      <c r="S9" s="84"/>
      <c r="T9" s="84"/>
      <c r="U9" s="84"/>
      <c r="V9" s="84"/>
    </row>
    <row r="10" spans="1:22" ht="24.75" customHeight="1">
      <c r="A10" s="96">
        <v>3</v>
      </c>
      <c r="B10" s="93" t="s">
        <v>43</v>
      </c>
      <c r="C10" s="31" t="s">
        <v>44</v>
      </c>
      <c r="D10" s="111"/>
      <c r="E10" s="32">
        <v>24</v>
      </c>
      <c r="F10" s="35">
        <v>4</v>
      </c>
      <c r="G10" s="31">
        <v>96</v>
      </c>
      <c r="H10" s="111" t="s">
        <v>45</v>
      </c>
      <c r="I10" s="162">
        <v>44767</v>
      </c>
      <c r="J10" s="162">
        <v>44911</v>
      </c>
      <c r="K10" s="111">
        <v>38500</v>
      </c>
      <c r="L10" s="111">
        <f>K10*4*100</f>
        <v>15400000</v>
      </c>
      <c r="M10" s="108" t="s">
        <v>46</v>
      </c>
      <c r="N10" s="125" t="s">
        <v>25</v>
      </c>
      <c r="O10" s="125">
        <v>4986</v>
      </c>
      <c r="P10" s="77" t="s">
        <v>47</v>
      </c>
      <c r="Q10" s="77">
        <v>22707</v>
      </c>
      <c r="R10" s="77" t="s">
        <v>48</v>
      </c>
      <c r="S10" s="92"/>
      <c r="T10" s="77"/>
      <c r="U10" s="77"/>
      <c r="V10" s="77"/>
    </row>
    <row r="11" spans="1:22" ht="24.75" customHeight="1">
      <c r="A11" s="97"/>
      <c r="B11" s="94"/>
      <c r="C11" s="31" t="s">
        <v>49</v>
      </c>
      <c r="D11" s="112"/>
      <c r="E11" s="32">
        <v>40</v>
      </c>
      <c r="F11" s="35">
        <v>4</v>
      </c>
      <c r="G11" s="31">
        <v>160</v>
      </c>
      <c r="H11" s="112"/>
      <c r="I11" s="163"/>
      <c r="J11" s="163"/>
      <c r="K11" s="112"/>
      <c r="L11" s="112"/>
      <c r="M11" s="109"/>
      <c r="N11" s="125"/>
      <c r="O11" s="125"/>
      <c r="P11" s="77"/>
      <c r="Q11" s="77"/>
      <c r="R11" s="77"/>
      <c r="S11" s="92"/>
      <c r="T11" s="77"/>
      <c r="U11" s="77"/>
      <c r="V11" s="77"/>
    </row>
    <row r="12" spans="1:22" ht="21.75" customHeight="1">
      <c r="A12" s="98"/>
      <c r="B12" s="95"/>
      <c r="C12" s="31" t="s">
        <v>50</v>
      </c>
      <c r="D12" s="113"/>
      <c r="E12" s="32">
        <v>40</v>
      </c>
      <c r="F12" s="35">
        <v>4</v>
      </c>
      <c r="G12" s="31">
        <v>160</v>
      </c>
      <c r="H12" s="113"/>
      <c r="I12" s="165"/>
      <c r="J12" s="165"/>
      <c r="K12" s="113"/>
      <c r="L12" s="113"/>
      <c r="M12" s="110"/>
      <c r="N12" s="125"/>
      <c r="O12" s="125"/>
      <c r="P12" s="77"/>
      <c r="Q12" s="77"/>
      <c r="R12" s="77"/>
      <c r="S12" s="92"/>
      <c r="T12" s="77"/>
      <c r="U12" s="77"/>
      <c r="V12" s="77"/>
    </row>
    <row r="13" spans="1:22" ht="127.5" customHeight="1">
      <c r="A13" s="127">
        <v>4</v>
      </c>
      <c r="B13" s="31" t="s">
        <v>51</v>
      </c>
      <c r="C13" s="31" t="s">
        <v>52</v>
      </c>
      <c r="D13" s="93">
        <v>9.5</v>
      </c>
      <c r="E13" s="34">
        <v>25</v>
      </c>
      <c r="F13" s="35">
        <v>4</v>
      </c>
      <c r="G13" s="31">
        <v>100</v>
      </c>
      <c r="H13" s="31" t="s">
        <v>45</v>
      </c>
      <c r="I13" s="36">
        <v>44585</v>
      </c>
      <c r="J13" s="37">
        <v>44617</v>
      </c>
      <c r="K13" s="111">
        <v>4500000</v>
      </c>
      <c r="L13" s="111">
        <f>K13*D13</f>
        <v>42750000</v>
      </c>
      <c r="M13" s="108" t="s">
        <v>53</v>
      </c>
      <c r="N13" s="103" t="s">
        <v>25</v>
      </c>
      <c r="O13" s="103">
        <v>5105</v>
      </c>
      <c r="P13" s="77" t="s">
        <v>54</v>
      </c>
      <c r="Q13" s="77">
        <v>62713</v>
      </c>
      <c r="R13" s="77" t="s">
        <v>36</v>
      </c>
      <c r="S13" s="92"/>
      <c r="T13" s="77"/>
      <c r="U13" s="77"/>
      <c r="V13" s="77"/>
    </row>
    <row r="14" spans="1:22" ht="56.25" customHeight="1">
      <c r="A14" s="127"/>
      <c r="B14" s="93" t="s">
        <v>55</v>
      </c>
      <c r="C14" s="31" t="s">
        <v>56</v>
      </c>
      <c r="D14" s="94"/>
      <c r="E14" s="34">
        <v>26</v>
      </c>
      <c r="F14" s="35">
        <v>4</v>
      </c>
      <c r="G14" s="31">
        <v>104</v>
      </c>
      <c r="H14" s="93" t="s">
        <v>45</v>
      </c>
      <c r="I14" s="129">
        <v>44585</v>
      </c>
      <c r="J14" s="114">
        <v>44664</v>
      </c>
      <c r="K14" s="112"/>
      <c r="L14" s="112"/>
      <c r="M14" s="109"/>
      <c r="N14" s="103"/>
      <c r="O14" s="103"/>
      <c r="P14" s="77"/>
      <c r="Q14" s="77"/>
      <c r="R14" s="77"/>
      <c r="S14" s="92"/>
      <c r="T14" s="77"/>
      <c r="U14" s="77"/>
      <c r="V14" s="77"/>
    </row>
    <row r="15" spans="1:22" ht="33.75">
      <c r="A15" s="127"/>
      <c r="B15" s="95"/>
      <c r="C15" s="31" t="s">
        <v>57</v>
      </c>
      <c r="D15" s="94"/>
      <c r="E15" s="34">
        <v>31</v>
      </c>
      <c r="F15" s="35">
        <v>4</v>
      </c>
      <c r="G15" s="31">
        <v>124</v>
      </c>
      <c r="H15" s="95"/>
      <c r="I15" s="131"/>
      <c r="J15" s="115"/>
      <c r="K15" s="112"/>
      <c r="L15" s="112"/>
      <c r="M15" s="109"/>
      <c r="N15" s="103"/>
      <c r="O15" s="103"/>
      <c r="P15" s="77"/>
      <c r="Q15" s="77"/>
      <c r="R15" s="77"/>
      <c r="S15" s="92"/>
      <c r="T15" s="77"/>
      <c r="U15" s="77"/>
      <c r="V15" s="77"/>
    </row>
    <row r="16" spans="1:22" ht="45">
      <c r="A16" s="127"/>
      <c r="B16" s="123" t="s">
        <v>58</v>
      </c>
      <c r="C16" s="31" t="s">
        <v>59</v>
      </c>
      <c r="D16" s="94"/>
      <c r="E16" s="34">
        <v>34</v>
      </c>
      <c r="F16" s="35">
        <v>4</v>
      </c>
      <c r="G16" s="31">
        <v>136</v>
      </c>
      <c r="H16" s="93" t="s">
        <v>45</v>
      </c>
      <c r="I16" s="129">
        <v>44669</v>
      </c>
      <c r="J16" s="114">
        <v>44805</v>
      </c>
      <c r="K16" s="112"/>
      <c r="L16" s="112"/>
      <c r="M16" s="109"/>
      <c r="N16" s="103"/>
      <c r="O16" s="103"/>
      <c r="P16" s="77"/>
      <c r="Q16" s="77"/>
      <c r="R16" s="77"/>
      <c r="S16" s="92"/>
      <c r="T16" s="77"/>
      <c r="U16" s="77"/>
      <c r="V16" s="77"/>
    </row>
    <row r="17" spans="1:22" ht="33.75">
      <c r="A17" s="127"/>
      <c r="B17" s="123"/>
      <c r="C17" s="31" t="s">
        <v>60</v>
      </c>
      <c r="D17" s="94"/>
      <c r="E17" s="34">
        <v>50</v>
      </c>
      <c r="F17" s="35">
        <v>4</v>
      </c>
      <c r="G17" s="31">
        <v>200</v>
      </c>
      <c r="H17" s="95"/>
      <c r="I17" s="131"/>
      <c r="J17" s="115"/>
      <c r="K17" s="112"/>
      <c r="L17" s="112"/>
      <c r="M17" s="109"/>
      <c r="N17" s="103"/>
      <c r="O17" s="103"/>
      <c r="P17" s="77"/>
      <c r="Q17" s="77"/>
      <c r="R17" s="77"/>
      <c r="S17" s="92"/>
      <c r="T17" s="77"/>
      <c r="U17" s="77"/>
      <c r="V17" s="77"/>
    </row>
    <row r="18" spans="1:22" ht="22.5">
      <c r="A18" s="127"/>
      <c r="B18" s="93" t="s">
        <v>61</v>
      </c>
      <c r="C18" s="39" t="s">
        <v>62</v>
      </c>
      <c r="D18" s="94"/>
      <c r="E18" s="34">
        <v>25</v>
      </c>
      <c r="F18" s="35">
        <v>4</v>
      </c>
      <c r="G18" s="31">
        <v>100</v>
      </c>
      <c r="H18" s="93" t="s">
        <v>23</v>
      </c>
      <c r="I18" s="129">
        <v>44760</v>
      </c>
      <c r="J18" s="114">
        <v>44911</v>
      </c>
      <c r="K18" s="112"/>
      <c r="L18" s="112"/>
      <c r="M18" s="109"/>
      <c r="N18" s="103"/>
      <c r="O18" s="103"/>
      <c r="P18" s="77"/>
      <c r="Q18" s="77"/>
      <c r="R18" s="77"/>
      <c r="S18" s="92"/>
      <c r="T18" s="77"/>
      <c r="U18" s="77"/>
      <c r="V18" s="77"/>
    </row>
    <row r="19" spans="1:22" ht="22.5">
      <c r="A19" s="127"/>
      <c r="B19" s="94"/>
      <c r="C19" s="39" t="s">
        <v>63</v>
      </c>
      <c r="D19" s="94"/>
      <c r="E19" s="34">
        <v>40</v>
      </c>
      <c r="F19" s="35">
        <v>4</v>
      </c>
      <c r="G19" s="31">
        <v>160</v>
      </c>
      <c r="H19" s="94"/>
      <c r="I19" s="130"/>
      <c r="J19" s="132"/>
      <c r="K19" s="112"/>
      <c r="L19" s="112"/>
      <c r="M19" s="109"/>
      <c r="N19" s="103"/>
      <c r="O19" s="103"/>
      <c r="P19" s="77"/>
      <c r="Q19" s="77"/>
      <c r="R19" s="77"/>
      <c r="S19" s="92"/>
      <c r="T19" s="77"/>
      <c r="U19" s="77"/>
      <c r="V19" s="77"/>
    </row>
    <row r="20" spans="1:22" ht="33.75">
      <c r="A20" s="128"/>
      <c r="B20" s="95"/>
      <c r="C20" s="39" t="s">
        <v>64</v>
      </c>
      <c r="D20" s="95"/>
      <c r="E20" s="34">
        <v>20</v>
      </c>
      <c r="F20" s="35">
        <v>4</v>
      </c>
      <c r="G20" s="31">
        <v>80</v>
      </c>
      <c r="H20" s="95"/>
      <c r="I20" s="131"/>
      <c r="J20" s="115"/>
      <c r="K20" s="113"/>
      <c r="L20" s="113"/>
      <c r="M20" s="110"/>
      <c r="N20" s="104"/>
      <c r="O20" s="104"/>
      <c r="P20" s="77"/>
      <c r="Q20" s="77"/>
      <c r="R20" s="77"/>
      <c r="S20" s="92"/>
      <c r="T20" s="77"/>
      <c r="U20" s="77"/>
      <c r="V20" s="77"/>
    </row>
    <row r="21" spans="1:22" ht="27" customHeight="1">
      <c r="A21" s="96">
        <v>5</v>
      </c>
      <c r="B21" s="93" t="s">
        <v>65</v>
      </c>
      <c r="C21" s="31" t="s">
        <v>66</v>
      </c>
      <c r="D21" s="111"/>
      <c r="E21" s="34">
        <v>72</v>
      </c>
      <c r="F21" s="35">
        <v>4</v>
      </c>
      <c r="G21" s="31">
        <v>288</v>
      </c>
      <c r="H21" s="111" t="s">
        <v>45</v>
      </c>
      <c r="I21" s="162">
        <v>44593</v>
      </c>
      <c r="J21" s="162">
        <v>44911</v>
      </c>
      <c r="K21" s="111">
        <v>38500</v>
      </c>
      <c r="L21" s="111">
        <f>K21*4*207</f>
        <v>31878000</v>
      </c>
      <c r="M21" s="108" t="s">
        <v>67</v>
      </c>
      <c r="N21" s="102" t="s">
        <v>25</v>
      </c>
      <c r="O21" s="102">
        <v>5172</v>
      </c>
      <c r="P21" s="77" t="s">
        <v>68</v>
      </c>
      <c r="Q21" s="77">
        <v>27905</v>
      </c>
      <c r="R21" s="77" t="s">
        <v>27</v>
      </c>
      <c r="S21" s="92"/>
      <c r="T21" s="77" t="s">
        <v>69</v>
      </c>
      <c r="U21" s="77"/>
      <c r="V21" s="77"/>
    </row>
    <row r="22" spans="1:22" ht="30" customHeight="1">
      <c r="A22" s="97"/>
      <c r="B22" s="94"/>
      <c r="C22" s="31" t="s">
        <v>70</v>
      </c>
      <c r="D22" s="112"/>
      <c r="E22" s="34">
        <v>30</v>
      </c>
      <c r="F22" s="35">
        <v>4</v>
      </c>
      <c r="G22" s="31">
        <v>120</v>
      </c>
      <c r="H22" s="112"/>
      <c r="I22" s="163"/>
      <c r="J22" s="163"/>
      <c r="K22" s="112"/>
      <c r="L22" s="112"/>
      <c r="M22" s="109"/>
      <c r="N22" s="103"/>
      <c r="O22" s="103"/>
      <c r="P22" s="77"/>
      <c r="Q22" s="77"/>
      <c r="R22" s="77"/>
      <c r="S22" s="92"/>
      <c r="T22" s="77"/>
      <c r="U22" s="77"/>
      <c r="V22" s="77"/>
    </row>
    <row r="23" spans="1:22" ht="30" customHeight="1">
      <c r="A23" s="97"/>
      <c r="B23" s="94"/>
      <c r="C23" s="31" t="s">
        <v>71</v>
      </c>
      <c r="D23" s="112"/>
      <c r="E23" s="34">
        <v>34</v>
      </c>
      <c r="F23" s="35">
        <v>4</v>
      </c>
      <c r="G23" s="31">
        <v>136</v>
      </c>
      <c r="H23" s="112"/>
      <c r="I23" s="163"/>
      <c r="J23" s="163"/>
      <c r="K23" s="112"/>
      <c r="L23" s="112"/>
      <c r="M23" s="109"/>
      <c r="N23" s="103"/>
      <c r="O23" s="103"/>
      <c r="P23" s="77"/>
      <c r="Q23" s="77"/>
      <c r="R23" s="77"/>
      <c r="S23" s="92"/>
      <c r="T23" s="77"/>
      <c r="U23" s="77"/>
      <c r="V23" s="77"/>
    </row>
    <row r="24" spans="1:22" ht="30" customHeight="1">
      <c r="A24" s="97"/>
      <c r="B24" s="94"/>
      <c r="C24" s="31" t="s">
        <v>72</v>
      </c>
      <c r="D24" s="112"/>
      <c r="E24" s="34">
        <v>30</v>
      </c>
      <c r="F24" s="35">
        <v>4</v>
      </c>
      <c r="G24" s="31">
        <v>120</v>
      </c>
      <c r="H24" s="112"/>
      <c r="I24" s="163"/>
      <c r="J24" s="163"/>
      <c r="K24" s="112"/>
      <c r="L24" s="112"/>
      <c r="M24" s="109"/>
      <c r="N24" s="103"/>
      <c r="O24" s="103"/>
      <c r="P24" s="77"/>
      <c r="Q24" s="77"/>
      <c r="R24" s="77"/>
      <c r="S24" s="92"/>
      <c r="T24" s="77"/>
      <c r="U24" s="77"/>
      <c r="V24" s="77"/>
    </row>
    <row r="25" spans="1:22" ht="41.25" customHeight="1">
      <c r="A25" s="97"/>
      <c r="B25" s="94"/>
      <c r="C25" s="31" t="s">
        <v>73</v>
      </c>
      <c r="D25" s="113"/>
      <c r="E25" s="34">
        <v>25</v>
      </c>
      <c r="F25" s="35">
        <v>4</v>
      </c>
      <c r="G25" s="31">
        <v>100</v>
      </c>
      <c r="H25" s="113"/>
      <c r="I25" s="165"/>
      <c r="J25" s="165"/>
      <c r="K25" s="113"/>
      <c r="L25" s="113"/>
      <c r="M25" s="110"/>
      <c r="N25" s="104"/>
      <c r="O25" s="104"/>
      <c r="P25" s="77"/>
      <c r="Q25" s="77"/>
      <c r="R25" s="77"/>
      <c r="S25" s="92"/>
      <c r="T25" s="77"/>
      <c r="U25" s="77"/>
      <c r="V25" s="77"/>
    </row>
    <row r="26" spans="1:22" ht="105" customHeight="1">
      <c r="A26" s="26">
        <v>6</v>
      </c>
      <c r="B26" s="31" t="s">
        <v>74</v>
      </c>
      <c r="C26" s="31" t="s">
        <v>75</v>
      </c>
      <c r="D26" s="31"/>
      <c r="E26" s="34">
        <v>100</v>
      </c>
      <c r="F26" s="35">
        <v>4</v>
      </c>
      <c r="G26" s="31">
        <f>E26*F26</f>
        <v>400</v>
      </c>
      <c r="H26" s="31" t="s">
        <v>45</v>
      </c>
      <c r="I26" s="36">
        <v>44767</v>
      </c>
      <c r="J26" s="37">
        <v>44865</v>
      </c>
      <c r="K26" s="40">
        <v>38500</v>
      </c>
      <c r="L26" s="40">
        <f>K26*G26</f>
        <v>15400000</v>
      </c>
      <c r="M26" s="38" t="s">
        <v>76</v>
      </c>
      <c r="N26" s="35" t="s">
        <v>25</v>
      </c>
      <c r="O26" s="35">
        <v>5193</v>
      </c>
      <c r="P26" s="62" t="s">
        <v>77</v>
      </c>
      <c r="Q26" s="62"/>
      <c r="R26" s="62" t="s">
        <v>78</v>
      </c>
      <c r="S26" s="64"/>
      <c r="T26" s="62"/>
      <c r="U26" s="62"/>
      <c r="V26" s="62"/>
    </row>
    <row r="27" spans="1:22" ht="21.75" customHeight="1">
      <c r="A27" s="96">
        <v>7</v>
      </c>
      <c r="B27" s="93" t="s">
        <v>79</v>
      </c>
      <c r="C27" s="31" t="s">
        <v>80</v>
      </c>
      <c r="D27" s="111"/>
      <c r="E27" s="32">
        <v>12</v>
      </c>
      <c r="F27" s="35">
        <v>4</v>
      </c>
      <c r="G27" s="31">
        <v>48</v>
      </c>
      <c r="H27" s="111" t="s">
        <v>45</v>
      </c>
      <c r="I27" s="162">
        <v>44824</v>
      </c>
      <c r="J27" s="162">
        <v>44911</v>
      </c>
      <c r="K27" s="111">
        <v>38500</v>
      </c>
      <c r="L27" s="111">
        <f>K27*4*60</f>
        <v>9240000</v>
      </c>
      <c r="M27" s="108" t="s">
        <v>81</v>
      </c>
      <c r="N27" s="102" t="s">
        <v>25</v>
      </c>
      <c r="O27" s="102">
        <v>5217</v>
      </c>
      <c r="P27" s="78" t="s">
        <v>77</v>
      </c>
      <c r="Q27" s="78"/>
      <c r="R27" s="78" t="s">
        <v>82</v>
      </c>
      <c r="S27" s="171"/>
      <c r="T27" s="78"/>
      <c r="U27" s="78"/>
      <c r="V27" s="78"/>
    </row>
    <row r="28" spans="1:22" ht="21.75" customHeight="1">
      <c r="A28" s="97"/>
      <c r="B28" s="94"/>
      <c r="C28" s="31" t="s">
        <v>83</v>
      </c>
      <c r="D28" s="112"/>
      <c r="E28" s="32">
        <v>48</v>
      </c>
      <c r="F28" s="35">
        <v>4</v>
      </c>
      <c r="G28" s="31">
        <v>192</v>
      </c>
      <c r="H28" s="112"/>
      <c r="I28" s="163"/>
      <c r="J28" s="163"/>
      <c r="K28" s="112"/>
      <c r="L28" s="112"/>
      <c r="M28" s="109"/>
      <c r="N28" s="103"/>
      <c r="O28" s="103"/>
      <c r="P28" s="79"/>
      <c r="Q28" s="79"/>
      <c r="R28" s="79"/>
      <c r="S28" s="172"/>
      <c r="T28" s="79"/>
      <c r="U28" s="79"/>
      <c r="V28" s="79"/>
    </row>
    <row r="29" spans="1:22" ht="21.75" customHeight="1">
      <c r="A29" s="97"/>
      <c r="B29" s="94"/>
      <c r="C29" s="31" t="s">
        <v>84</v>
      </c>
      <c r="D29" s="112"/>
      <c r="E29" s="32">
        <v>48</v>
      </c>
      <c r="F29" s="35">
        <v>4</v>
      </c>
      <c r="G29" s="31">
        <v>192</v>
      </c>
      <c r="H29" s="112"/>
      <c r="I29" s="163"/>
      <c r="J29" s="163"/>
      <c r="K29" s="112"/>
      <c r="L29" s="112"/>
      <c r="M29" s="109"/>
      <c r="N29" s="103"/>
      <c r="O29" s="103"/>
      <c r="P29" s="79"/>
      <c r="Q29" s="79"/>
      <c r="R29" s="79"/>
      <c r="S29" s="172"/>
      <c r="T29" s="79"/>
      <c r="U29" s="79"/>
      <c r="V29" s="79"/>
    </row>
    <row r="30" spans="1:22" ht="21.75" customHeight="1">
      <c r="A30" s="97"/>
      <c r="B30" s="94"/>
      <c r="C30" s="31" t="s">
        <v>85</v>
      </c>
      <c r="D30" s="112"/>
      <c r="E30" s="32">
        <v>48</v>
      </c>
      <c r="F30" s="35">
        <v>4</v>
      </c>
      <c r="G30" s="31">
        <v>192</v>
      </c>
      <c r="H30" s="112"/>
      <c r="I30" s="163"/>
      <c r="J30" s="163"/>
      <c r="K30" s="112"/>
      <c r="L30" s="112"/>
      <c r="M30" s="109"/>
      <c r="N30" s="103"/>
      <c r="O30" s="103"/>
      <c r="P30" s="79"/>
      <c r="Q30" s="79"/>
      <c r="R30" s="79"/>
      <c r="S30" s="172"/>
      <c r="T30" s="79"/>
      <c r="U30" s="79"/>
      <c r="V30" s="79"/>
    </row>
    <row r="31" spans="1:22" ht="21.75" customHeight="1">
      <c r="A31" s="98"/>
      <c r="B31" s="95"/>
      <c r="C31" s="31" t="s">
        <v>86</v>
      </c>
      <c r="D31" s="113"/>
      <c r="E31" s="32">
        <v>24</v>
      </c>
      <c r="F31" s="35">
        <v>4</v>
      </c>
      <c r="G31" s="31">
        <v>96</v>
      </c>
      <c r="H31" s="113"/>
      <c r="I31" s="165"/>
      <c r="J31" s="165"/>
      <c r="K31" s="113"/>
      <c r="L31" s="113"/>
      <c r="M31" s="110"/>
      <c r="N31" s="104"/>
      <c r="O31" s="104"/>
      <c r="P31" s="84"/>
      <c r="Q31" s="84"/>
      <c r="R31" s="84"/>
      <c r="S31" s="173"/>
      <c r="T31" s="84"/>
      <c r="U31" s="84"/>
      <c r="V31" s="84"/>
    </row>
    <row r="32" spans="1:22" ht="21.75" customHeight="1">
      <c r="A32" s="126">
        <v>8</v>
      </c>
      <c r="B32" s="123" t="s">
        <v>87</v>
      </c>
      <c r="C32" s="31" t="s">
        <v>88</v>
      </c>
      <c r="D32" s="111"/>
      <c r="E32" s="32">
        <v>17</v>
      </c>
      <c r="F32" s="35">
        <v>4</v>
      </c>
      <c r="G32" s="31">
        <v>68</v>
      </c>
      <c r="H32" s="107" t="s">
        <v>33</v>
      </c>
      <c r="I32" s="162">
        <v>44593</v>
      </c>
      <c r="J32" s="162">
        <v>44911</v>
      </c>
      <c r="K32" s="111">
        <v>38500</v>
      </c>
      <c r="L32" s="111">
        <f>K32*4*203</f>
        <v>31262000</v>
      </c>
      <c r="M32" s="108" t="s">
        <v>89</v>
      </c>
      <c r="N32" s="102" t="s">
        <v>90</v>
      </c>
      <c r="O32" s="102">
        <v>5261</v>
      </c>
      <c r="P32" s="121" t="s">
        <v>77</v>
      </c>
      <c r="Q32" s="78"/>
      <c r="R32" s="78" t="s">
        <v>27</v>
      </c>
      <c r="S32" s="174" t="s">
        <v>91</v>
      </c>
      <c r="T32" s="78"/>
      <c r="U32" s="78">
        <v>3154489</v>
      </c>
      <c r="V32" s="78"/>
    </row>
    <row r="33" spans="1:22" ht="62.25" customHeight="1">
      <c r="A33" s="127"/>
      <c r="B33" s="123"/>
      <c r="C33" s="31" t="s">
        <v>88</v>
      </c>
      <c r="D33" s="113"/>
      <c r="E33" s="32">
        <v>17</v>
      </c>
      <c r="F33" s="35">
        <v>4</v>
      </c>
      <c r="G33" s="31">
        <v>68</v>
      </c>
      <c r="H33" s="107"/>
      <c r="I33" s="163"/>
      <c r="J33" s="163"/>
      <c r="K33" s="112"/>
      <c r="L33" s="112"/>
      <c r="M33" s="109"/>
      <c r="N33" s="103"/>
      <c r="O33" s="103"/>
      <c r="P33" s="151"/>
      <c r="Q33" s="79"/>
      <c r="R33" s="79"/>
      <c r="S33" s="175"/>
      <c r="T33" s="79"/>
      <c r="U33" s="79"/>
      <c r="V33" s="79"/>
    </row>
    <row r="34" spans="1:22" ht="21.75" customHeight="1">
      <c r="A34" s="127"/>
      <c r="B34" s="93" t="s">
        <v>87</v>
      </c>
      <c r="C34" s="31" t="s">
        <v>92</v>
      </c>
      <c r="D34" s="111"/>
      <c r="E34" s="32">
        <v>17</v>
      </c>
      <c r="F34" s="35">
        <v>4</v>
      </c>
      <c r="G34" s="31">
        <v>68</v>
      </c>
      <c r="H34" s="111" t="s">
        <v>33</v>
      </c>
      <c r="I34" s="162">
        <v>44395</v>
      </c>
      <c r="J34" s="162">
        <v>44911</v>
      </c>
      <c r="K34" s="112"/>
      <c r="L34" s="112"/>
      <c r="M34" s="109"/>
      <c r="N34" s="103"/>
      <c r="O34" s="103"/>
      <c r="P34" s="151"/>
      <c r="Q34" s="79"/>
      <c r="R34" s="79"/>
      <c r="S34" s="175"/>
      <c r="T34" s="79"/>
      <c r="U34" s="79"/>
      <c r="V34" s="79"/>
    </row>
    <row r="35" spans="1:22" ht="21.75" customHeight="1">
      <c r="A35" s="127"/>
      <c r="B35" s="94"/>
      <c r="C35" s="31" t="s">
        <v>93</v>
      </c>
      <c r="D35" s="112"/>
      <c r="E35" s="32">
        <v>17</v>
      </c>
      <c r="F35" s="35">
        <v>4</v>
      </c>
      <c r="G35" s="31">
        <v>68</v>
      </c>
      <c r="H35" s="112"/>
      <c r="I35" s="163"/>
      <c r="J35" s="163"/>
      <c r="K35" s="112"/>
      <c r="L35" s="112"/>
      <c r="M35" s="109"/>
      <c r="N35" s="103"/>
      <c r="O35" s="103"/>
      <c r="P35" s="151"/>
      <c r="Q35" s="79"/>
      <c r="R35" s="79"/>
      <c r="S35" s="175"/>
      <c r="T35" s="79"/>
      <c r="U35" s="79"/>
      <c r="V35" s="79"/>
    </row>
    <row r="36" spans="1:22" ht="21.75" customHeight="1">
      <c r="A36" s="127"/>
      <c r="B36" s="94"/>
      <c r="C36" s="31" t="s">
        <v>94</v>
      </c>
      <c r="D36" s="112"/>
      <c r="E36" s="32">
        <v>33</v>
      </c>
      <c r="F36" s="35">
        <v>4</v>
      </c>
      <c r="G36" s="31">
        <v>132</v>
      </c>
      <c r="H36" s="112"/>
      <c r="I36" s="163"/>
      <c r="J36" s="163"/>
      <c r="K36" s="112"/>
      <c r="L36" s="112"/>
      <c r="M36" s="109"/>
      <c r="N36" s="103"/>
      <c r="O36" s="103"/>
      <c r="P36" s="151"/>
      <c r="Q36" s="79"/>
      <c r="R36" s="79"/>
      <c r="S36" s="175"/>
      <c r="T36" s="79"/>
      <c r="U36" s="79"/>
      <c r="V36" s="79"/>
    </row>
    <row r="37" spans="1:22" ht="21.75" customHeight="1">
      <c r="A37" s="128"/>
      <c r="B37" s="95"/>
      <c r="C37" s="31" t="s">
        <v>95</v>
      </c>
      <c r="D37" s="113"/>
      <c r="E37" s="32">
        <v>33</v>
      </c>
      <c r="F37" s="35">
        <v>4</v>
      </c>
      <c r="G37" s="31">
        <v>132</v>
      </c>
      <c r="H37" s="113"/>
      <c r="I37" s="165"/>
      <c r="J37" s="165"/>
      <c r="K37" s="113"/>
      <c r="L37" s="113"/>
      <c r="M37" s="110"/>
      <c r="N37" s="104"/>
      <c r="O37" s="104"/>
      <c r="P37" s="152"/>
      <c r="Q37" s="84"/>
      <c r="R37" s="84"/>
      <c r="S37" s="175"/>
      <c r="T37" s="84"/>
      <c r="U37" s="84"/>
      <c r="V37" s="84"/>
    </row>
    <row r="38" spans="1:22" ht="49.5" customHeight="1">
      <c r="A38" s="96">
        <v>9</v>
      </c>
      <c r="B38" s="93" t="s">
        <v>96</v>
      </c>
      <c r="C38" s="31" t="s">
        <v>97</v>
      </c>
      <c r="D38" s="93">
        <v>9</v>
      </c>
      <c r="E38" s="32">
        <v>33</v>
      </c>
      <c r="F38" s="35">
        <v>4</v>
      </c>
      <c r="G38" s="31">
        <v>132</v>
      </c>
      <c r="H38" s="93" t="s">
        <v>33</v>
      </c>
      <c r="I38" s="129">
        <v>44593</v>
      </c>
      <c r="J38" s="114">
        <v>44895</v>
      </c>
      <c r="K38" s="111">
        <v>4500000</v>
      </c>
      <c r="L38" s="111">
        <f>K38*D38</f>
        <v>40500000</v>
      </c>
      <c r="M38" s="108" t="s">
        <v>98</v>
      </c>
      <c r="N38" s="102" t="s">
        <v>99</v>
      </c>
      <c r="O38" s="102">
        <v>5786</v>
      </c>
      <c r="P38" s="85" t="s">
        <v>100</v>
      </c>
      <c r="Q38" s="85">
        <v>69803</v>
      </c>
      <c r="R38" s="85" t="s">
        <v>27</v>
      </c>
      <c r="S38" s="92"/>
      <c r="T38" s="85" t="s">
        <v>28</v>
      </c>
      <c r="U38" s="85"/>
      <c r="V38" s="85"/>
    </row>
    <row r="39" spans="1:22" ht="38.25" customHeight="1">
      <c r="A39" s="97"/>
      <c r="B39" s="95"/>
      <c r="C39" s="31" t="s">
        <v>101</v>
      </c>
      <c r="D39" s="94"/>
      <c r="E39" s="32">
        <v>17.5</v>
      </c>
      <c r="F39" s="35">
        <v>4</v>
      </c>
      <c r="G39" s="31">
        <v>70</v>
      </c>
      <c r="H39" s="94"/>
      <c r="I39" s="130"/>
      <c r="J39" s="132"/>
      <c r="K39" s="112"/>
      <c r="L39" s="112"/>
      <c r="M39" s="109"/>
      <c r="N39" s="104"/>
      <c r="O39" s="103"/>
      <c r="P39" s="86"/>
      <c r="Q39" s="86"/>
      <c r="R39" s="86"/>
      <c r="S39" s="92"/>
      <c r="T39" s="86"/>
      <c r="U39" s="86"/>
      <c r="V39" s="86"/>
    </row>
    <row r="40" spans="1:22" ht="36" customHeight="1">
      <c r="A40" s="97"/>
      <c r="B40" s="39" t="s">
        <v>102</v>
      </c>
      <c r="C40" s="31" t="s">
        <v>103</v>
      </c>
      <c r="D40" s="94"/>
      <c r="E40" s="32">
        <v>17.5</v>
      </c>
      <c r="F40" s="35">
        <v>4</v>
      </c>
      <c r="G40" s="31">
        <v>348</v>
      </c>
      <c r="H40" s="94"/>
      <c r="I40" s="130"/>
      <c r="J40" s="132"/>
      <c r="K40" s="112"/>
      <c r="L40" s="112"/>
      <c r="M40" s="109"/>
      <c r="N40" s="35" t="s">
        <v>104</v>
      </c>
      <c r="O40" s="103"/>
      <c r="P40" s="86"/>
      <c r="Q40" s="86"/>
      <c r="R40" s="86"/>
      <c r="S40" s="92"/>
      <c r="T40" s="86"/>
      <c r="U40" s="86"/>
      <c r="V40" s="86"/>
    </row>
    <row r="41" spans="1:22" ht="55.5" customHeight="1">
      <c r="A41" s="97"/>
      <c r="B41" s="41" t="s">
        <v>105</v>
      </c>
      <c r="C41" s="31" t="s">
        <v>106</v>
      </c>
      <c r="D41" s="95"/>
      <c r="E41" s="32">
        <v>158</v>
      </c>
      <c r="F41" s="35">
        <v>8</v>
      </c>
      <c r="G41" s="31">
        <v>1264</v>
      </c>
      <c r="H41" s="95"/>
      <c r="I41" s="131"/>
      <c r="J41" s="115"/>
      <c r="K41" s="113"/>
      <c r="L41" s="113"/>
      <c r="M41" s="110"/>
      <c r="N41" s="42" t="s">
        <v>107</v>
      </c>
      <c r="O41" s="104"/>
      <c r="P41" s="87"/>
      <c r="Q41" s="87"/>
      <c r="R41" s="87"/>
      <c r="S41" s="92"/>
      <c r="T41" s="87"/>
      <c r="U41" s="87"/>
      <c r="V41" s="87"/>
    </row>
    <row r="42" spans="1:22" ht="34.5" customHeight="1">
      <c r="A42" s="126">
        <v>10</v>
      </c>
      <c r="B42" s="93" t="s">
        <v>108</v>
      </c>
      <c r="C42" s="31" t="s">
        <v>109</v>
      </c>
      <c r="D42" s="93"/>
      <c r="E42" s="32">
        <v>69.5</v>
      </c>
      <c r="F42" s="35">
        <v>4</v>
      </c>
      <c r="G42" s="31">
        <v>278</v>
      </c>
      <c r="H42" s="93" t="s">
        <v>45</v>
      </c>
      <c r="I42" s="129">
        <v>44593</v>
      </c>
      <c r="J42" s="114">
        <v>44742</v>
      </c>
      <c r="K42" s="111">
        <v>38500</v>
      </c>
      <c r="L42" s="111">
        <f>K42*4*102</f>
        <v>15708000</v>
      </c>
      <c r="M42" s="108" t="s">
        <v>110</v>
      </c>
      <c r="N42" s="125" t="s">
        <v>99</v>
      </c>
      <c r="O42" s="125">
        <v>5299</v>
      </c>
      <c r="P42" s="85" t="s">
        <v>111</v>
      </c>
      <c r="Q42" s="85">
        <v>48944</v>
      </c>
      <c r="R42" s="85" t="s">
        <v>27</v>
      </c>
      <c r="S42" s="92"/>
      <c r="T42" s="85"/>
      <c r="U42" s="85"/>
      <c r="V42" s="85"/>
    </row>
    <row r="43" spans="1:22" ht="34.5" customHeight="1">
      <c r="A43" s="128"/>
      <c r="B43" s="95"/>
      <c r="C43" s="31" t="s">
        <v>112</v>
      </c>
      <c r="D43" s="95"/>
      <c r="E43" s="32">
        <v>30</v>
      </c>
      <c r="F43" s="35">
        <v>4</v>
      </c>
      <c r="G43" s="31">
        <v>120</v>
      </c>
      <c r="H43" s="95"/>
      <c r="I43" s="131"/>
      <c r="J43" s="115"/>
      <c r="K43" s="113"/>
      <c r="L43" s="113"/>
      <c r="M43" s="110"/>
      <c r="N43" s="125"/>
      <c r="O43" s="125"/>
      <c r="P43" s="87"/>
      <c r="Q43" s="87"/>
      <c r="R43" s="87"/>
      <c r="S43" s="92"/>
      <c r="T43" s="87"/>
      <c r="U43" s="87"/>
      <c r="V43" s="87"/>
    </row>
    <row r="44" spans="1:22" ht="45.75" customHeight="1">
      <c r="A44" s="96">
        <v>11</v>
      </c>
      <c r="B44" s="123" t="s">
        <v>113</v>
      </c>
      <c r="C44" s="31" t="s">
        <v>114</v>
      </c>
      <c r="D44" s="93">
        <v>9.1999999999999993</v>
      </c>
      <c r="E44" s="32">
        <v>43.75</v>
      </c>
      <c r="F44" s="35">
        <v>4</v>
      </c>
      <c r="G44" s="31">
        <v>175</v>
      </c>
      <c r="H44" s="93" t="s">
        <v>33</v>
      </c>
      <c r="I44" s="129">
        <v>44593</v>
      </c>
      <c r="J44" s="114">
        <v>44911</v>
      </c>
      <c r="K44" s="111">
        <v>4500000</v>
      </c>
      <c r="L44" s="111">
        <f>K44*D44</f>
        <v>41400000</v>
      </c>
      <c r="M44" s="108" t="s">
        <v>115</v>
      </c>
      <c r="N44" s="102" t="s">
        <v>99</v>
      </c>
      <c r="O44" s="102">
        <v>5466</v>
      </c>
      <c r="P44" s="85" t="s">
        <v>116</v>
      </c>
      <c r="Q44" s="85">
        <v>31742</v>
      </c>
      <c r="R44" s="85" t="s">
        <v>27</v>
      </c>
      <c r="S44" s="92"/>
      <c r="T44" s="85" t="s">
        <v>28</v>
      </c>
      <c r="U44" s="85"/>
      <c r="V44" s="85"/>
    </row>
    <row r="45" spans="1:22" ht="42" customHeight="1">
      <c r="A45" s="97"/>
      <c r="B45" s="123"/>
      <c r="C45" s="31" t="s">
        <v>117</v>
      </c>
      <c r="D45" s="94"/>
      <c r="E45" s="32">
        <v>62.5</v>
      </c>
      <c r="F45" s="35">
        <v>4</v>
      </c>
      <c r="G45" s="31">
        <v>250</v>
      </c>
      <c r="H45" s="94"/>
      <c r="I45" s="130"/>
      <c r="J45" s="132"/>
      <c r="K45" s="112"/>
      <c r="L45" s="112"/>
      <c r="M45" s="109"/>
      <c r="N45" s="103"/>
      <c r="O45" s="103"/>
      <c r="P45" s="86"/>
      <c r="Q45" s="86"/>
      <c r="R45" s="86"/>
      <c r="S45" s="92"/>
      <c r="T45" s="86"/>
      <c r="U45" s="86"/>
      <c r="V45" s="86"/>
    </row>
    <row r="46" spans="1:22" ht="42" customHeight="1">
      <c r="A46" s="97"/>
      <c r="B46" s="123"/>
      <c r="C46" s="31" t="s">
        <v>118</v>
      </c>
      <c r="D46" s="94"/>
      <c r="E46" s="32">
        <v>19</v>
      </c>
      <c r="F46" s="35">
        <v>4</v>
      </c>
      <c r="G46" s="31">
        <v>76</v>
      </c>
      <c r="H46" s="94"/>
      <c r="I46" s="130"/>
      <c r="J46" s="132"/>
      <c r="K46" s="112"/>
      <c r="L46" s="112"/>
      <c r="M46" s="109"/>
      <c r="N46" s="103"/>
      <c r="O46" s="103"/>
      <c r="P46" s="86"/>
      <c r="Q46" s="86"/>
      <c r="R46" s="86"/>
      <c r="S46" s="92"/>
      <c r="T46" s="86"/>
      <c r="U46" s="86"/>
      <c r="V46" s="86"/>
    </row>
    <row r="47" spans="1:22" ht="42" customHeight="1">
      <c r="A47" s="97"/>
      <c r="B47" s="123"/>
      <c r="C47" s="31" t="s">
        <v>119</v>
      </c>
      <c r="D47" s="94"/>
      <c r="E47" s="32">
        <v>52.5</v>
      </c>
      <c r="F47" s="35">
        <v>4</v>
      </c>
      <c r="G47" s="31">
        <v>210</v>
      </c>
      <c r="H47" s="94"/>
      <c r="I47" s="130"/>
      <c r="J47" s="132"/>
      <c r="K47" s="112"/>
      <c r="L47" s="112"/>
      <c r="M47" s="109"/>
      <c r="N47" s="103"/>
      <c r="O47" s="103"/>
      <c r="P47" s="86"/>
      <c r="Q47" s="86"/>
      <c r="R47" s="86"/>
      <c r="S47" s="92"/>
      <c r="T47" s="86"/>
      <c r="U47" s="86"/>
      <c r="V47" s="86"/>
    </row>
    <row r="48" spans="1:22" ht="42" customHeight="1">
      <c r="A48" s="97"/>
      <c r="B48" s="123"/>
      <c r="C48" s="31" t="s">
        <v>120</v>
      </c>
      <c r="D48" s="94"/>
      <c r="E48" s="32">
        <v>45</v>
      </c>
      <c r="F48" s="35">
        <v>4</v>
      </c>
      <c r="G48" s="31">
        <v>180</v>
      </c>
      <c r="H48" s="94"/>
      <c r="I48" s="130"/>
      <c r="J48" s="132"/>
      <c r="K48" s="112"/>
      <c r="L48" s="112"/>
      <c r="M48" s="109"/>
      <c r="N48" s="103"/>
      <c r="O48" s="103"/>
      <c r="P48" s="86"/>
      <c r="Q48" s="86"/>
      <c r="R48" s="86"/>
      <c r="S48" s="92"/>
      <c r="T48" s="86"/>
      <c r="U48" s="86"/>
      <c r="V48" s="86"/>
    </row>
    <row r="49" spans="1:22" ht="42" customHeight="1">
      <c r="A49" s="97"/>
      <c r="B49" s="93" t="s">
        <v>121</v>
      </c>
      <c r="C49" s="31" t="s">
        <v>122</v>
      </c>
      <c r="D49" s="94"/>
      <c r="E49" s="32">
        <v>35</v>
      </c>
      <c r="F49" s="35">
        <v>4</v>
      </c>
      <c r="G49" s="31">
        <v>140</v>
      </c>
      <c r="H49" s="94"/>
      <c r="I49" s="130"/>
      <c r="J49" s="132"/>
      <c r="K49" s="112"/>
      <c r="L49" s="112"/>
      <c r="M49" s="109"/>
      <c r="N49" s="103"/>
      <c r="O49" s="103"/>
      <c r="P49" s="86"/>
      <c r="Q49" s="86"/>
      <c r="R49" s="86"/>
      <c r="S49" s="92"/>
      <c r="T49" s="86"/>
      <c r="U49" s="86"/>
      <c r="V49" s="86"/>
    </row>
    <row r="50" spans="1:22" ht="42" customHeight="1">
      <c r="A50" s="97"/>
      <c r="B50" s="94"/>
      <c r="C50" s="31" t="s">
        <v>123</v>
      </c>
      <c r="D50" s="94"/>
      <c r="E50" s="32">
        <v>20</v>
      </c>
      <c r="F50" s="35">
        <v>4</v>
      </c>
      <c r="G50" s="31">
        <v>80</v>
      </c>
      <c r="H50" s="94"/>
      <c r="I50" s="130"/>
      <c r="J50" s="132"/>
      <c r="K50" s="112"/>
      <c r="L50" s="112"/>
      <c r="M50" s="109"/>
      <c r="N50" s="103"/>
      <c r="O50" s="103"/>
      <c r="P50" s="86"/>
      <c r="Q50" s="86"/>
      <c r="R50" s="86"/>
      <c r="S50" s="92"/>
      <c r="T50" s="86"/>
      <c r="U50" s="86"/>
      <c r="V50" s="86"/>
    </row>
    <row r="51" spans="1:22" ht="42" customHeight="1">
      <c r="A51" s="97"/>
      <c r="B51" s="94"/>
      <c r="C51" s="31" t="s">
        <v>124</v>
      </c>
      <c r="D51" s="94"/>
      <c r="E51" s="32">
        <v>17.5</v>
      </c>
      <c r="F51" s="35">
        <v>4</v>
      </c>
      <c r="G51" s="31">
        <v>70</v>
      </c>
      <c r="H51" s="94"/>
      <c r="I51" s="130"/>
      <c r="J51" s="132"/>
      <c r="K51" s="112"/>
      <c r="L51" s="112"/>
      <c r="M51" s="109"/>
      <c r="N51" s="103"/>
      <c r="O51" s="103"/>
      <c r="P51" s="86"/>
      <c r="Q51" s="86"/>
      <c r="R51" s="86"/>
      <c r="S51" s="92"/>
      <c r="T51" s="86"/>
      <c r="U51" s="86"/>
      <c r="V51" s="86"/>
    </row>
    <row r="52" spans="1:22" ht="42" customHeight="1">
      <c r="A52" s="97"/>
      <c r="B52" s="95"/>
      <c r="C52" s="31" t="s">
        <v>125</v>
      </c>
      <c r="D52" s="94"/>
      <c r="E52" s="32">
        <v>17.5</v>
      </c>
      <c r="F52" s="35">
        <v>4</v>
      </c>
      <c r="G52" s="31">
        <v>70</v>
      </c>
      <c r="H52" s="94"/>
      <c r="I52" s="130"/>
      <c r="J52" s="132"/>
      <c r="K52" s="112"/>
      <c r="L52" s="112"/>
      <c r="M52" s="109"/>
      <c r="N52" s="103"/>
      <c r="O52" s="103"/>
      <c r="P52" s="86"/>
      <c r="Q52" s="86"/>
      <c r="R52" s="86"/>
      <c r="S52" s="92"/>
      <c r="T52" s="86"/>
      <c r="U52" s="86"/>
      <c r="V52" s="86"/>
    </row>
    <row r="53" spans="1:22" ht="42" customHeight="1">
      <c r="A53" s="98"/>
      <c r="B53" s="31" t="s">
        <v>126</v>
      </c>
      <c r="C53" s="31" t="s">
        <v>127</v>
      </c>
      <c r="D53" s="95"/>
      <c r="E53" s="32">
        <v>40</v>
      </c>
      <c r="F53" s="35">
        <v>4</v>
      </c>
      <c r="G53" s="31">
        <v>160</v>
      </c>
      <c r="H53" s="95"/>
      <c r="I53" s="131"/>
      <c r="J53" s="115"/>
      <c r="K53" s="113"/>
      <c r="L53" s="113"/>
      <c r="M53" s="110"/>
      <c r="N53" s="104"/>
      <c r="O53" s="104"/>
      <c r="P53" s="87"/>
      <c r="Q53" s="87"/>
      <c r="R53" s="87"/>
      <c r="S53" s="92"/>
      <c r="T53" s="87"/>
      <c r="U53" s="87"/>
      <c r="V53" s="87"/>
    </row>
    <row r="54" spans="1:22" ht="33" customHeight="1">
      <c r="A54" s="164">
        <v>12</v>
      </c>
      <c r="B54" s="31" t="s">
        <v>113</v>
      </c>
      <c r="C54" s="31" t="s">
        <v>128</v>
      </c>
      <c r="D54" s="93"/>
      <c r="E54" s="32">
        <v>26</v>
      </c>
      <c r="F54" s="35">
        <v>4</v>
      </c>
      <c r="G54" s="31">
        <v>104</v>
      </c>
      <c r="H54" s="93" t="s">
        <v>33</v>
      </c>
      <c r="I54" s="36">
        <v>44593</v>
      </c>
      <c r="J54" s="37">
        <v>44255</v>
      </c>
      <c r="K54" s="111">
        <v>38500</v>
      </c>
      <c r="L54" s="111">
        <f>K54*4*207</f>
        <v>31878000</v>
      </c>
      <c r="M54" s="108" t="s">
        <v>129</v>
      </c>
      <c r="N54" s="102" t="s">
        <v>99</v>
      </c>
      <c r="O54" s="102">
        <v>5481</v>
      </c>
      <c r="P54" s="85" t="s">
        <v>130</v>
      </c>
      <c r="Q54" s="85">
        <v>23279</v>
      </c>
      <c r="R54" s="85" t="s">
        <v>27</v>
      </c>
      <c r="S54" s="81"/>
      <c r="T54" s="85"/>
      <c r="U54" s="85"/>
      <c r="V54" s="85"/>
    </row>
    <row r="55" spans="1:22" ht="49.5" customHeight="1">
      <c r="A55" s="164"/>
      <c r="B55" s="123" t="s">
        <v>131</v>
      </c>
      <c r="C55" s="43" t="s">
        <v>132</v>
      </c>
      <c r="D55" s="94"/>
      <c r="E55" s="32">
        <v>17</v>
      </c>
      <c r="F55" s="35">
        <v>4</v>
      </c>
      <c r="G55" s="31">
        <v>68</v>
      </c>
      <c r="H55" s="94"/>
      <c r="I55" s="37">
        <v>44676</v>
      </c>
      <c r="J55" s="37">
        <v>44333</v>
      </c>
      <c r="K55" s="112"/>
      <c r="L55" s="112"/>
      <c r="M55" s="109"/>
      <c r="N55" s="103"/>
      <c r="O55" s="103"/>
      <c r="P55" s="86"/>
      <c r="Q55" s="86"/>
      <c r="R55" s="86"/>
      <c r="S55" s="82"/>
      <c r="T55" s="86"/>
      <c r="U55" s="86"/>
      <c r="V55" s="86"/>
    </row>
    <row r="56" spans="1:22" ht="49.5" customHeight="1">
      <c r="A56" s="164"/>
      <c r="B56" s="123"/>
      <c r="C56" s="43" t="s">
        <v>133</v>
      </c>
      <c r="D56" s="94"/>
      <c r="E56" s="32">
        <v>110</v>
      </c>
      <c r="F56" s="35">
        <v>4</v>
      </c>
      <c r="G56" s="31">
        <v>440</v>
      </c>
      <c r="H56" s="94"/>
      <c r="I56" s="37">
        <v>44699</v>
      </c>
      <c r="J56" s="37">
        <v>44911</v>
      </c>
      <c r="K56" s="112"/>
      <c r="L56" s="112"/>
      <c r="M56" s="109"/>
      <c r="N56" s="104"/>
      <c r="O56" s="103"/>
      <c r="P56" s="86"/>
      <c r="Q56" s="86"/>
      <c r="R56" s="86"/>
      <c r="S56" s="82"/>
      <c r="T56" s="86"/>
      <c r="U56" s="86"/>
      <c r="V56" s="86"/>
    </row>
    <row r="57" spans="1:22" ht="169.5" customHeight="1">
      <c r="A57" s="164"/>
      <c r="B57" s="31" t="s">
        <v>134</v>
      </c>
      <c r="C57" s="31" t="s">
        <v>135</v>
      </c>
      <c r="D57" s="95"/>
      <c r="E57" s="32">
        <v>36</v>
      </c>
      <c r="F57" s="35">
        <v>4</v>
      </c>
      <c r="G57" s="31">
        <v>144</v>
      </c>
      <c r="H57" s="95"/>
      <c r="I57" s="37">
        <v>44256</v>
      </c>
      <c r="J57" s="37">
        <v>44308</v>
      </c>
      <c r="K57" s="113"/>
      <c r="L57" s="113"/>
      <c r="M57" s="110"/>
      <c r="N57" s="44" t="s">
        <v>136</v>
      </c>
      <c r="O57" s="104"/>
      <c r="P57" s="87"/>
      <c r="Q57" s="87"/>
      <c r="R57" s="87"/>
      <c r="S57" s="82"/>
      <c r="T57" s="87"/>
      <c r="U57" s="87"/>
      <c r="V57" s="87"/>
    </row>
    <row r="58" spans="1:22" ht="45">
      <c r="A58" s="96">
        <v>13</v>
      </c>
      <c r="B58" s="93" t="s">
        <v>137</v>
      </c>
      <c r="C58" s="31" t="s">
        <v>138</v>
      </c>
      <c r="D58" s="93"/>
      <c r="E58" s="32">
        <v>36</v>
      </c>
      <c r="F58" s="35">
        <v>4</v>
      </c>
      <c r="G58" s="31">
        <v>144</v>
      </c>
      <c r="H58" s="93" t="s">
        <v>45</v>
      </c>
      <c r="I58" s="129">
        <v>44593</v>
      </c>
      <c r="J58" s="114">
        <v>44742</v>
      </c>
      <c r="K58" s="111">
        <v>38500</v>
      </c>
      <c r="L58" s="111">
        <f>38500*4*102</f>
        <v>15708000</v>
      </c>
      <c r="M58" s="108" t="s">
        <v>139</v>
      </c>
      <c r="N58" s="102" t="s">
        <v>99</v>
      </c>
      <c r="O58" s="102">
        <v>5513</v>
      </c>
      <c r="P58" s="121" t="s">
        <v>77</v>
      </c>
      <c r="Q58" s="78"/>
      <c r="R58" s="78" t="s">
        <v>27</v>
      </c>
      <c r="S58" s="91"/>
      <c r="T58" s="78"/>
      <c r="U58" s="78">
        <v>3154413</v>
      </c>
      <c r="V58" s="78"/>
    </row>
    <row r="59" spans="1:22" ht="33.75">
      <c r="A59" s="97"/>
      <c r="B59" s="94"/>
      <c r="C59" s="31" t="s">
        <v>140</v>
      </c>
      <c r="D59" s="94"/>
      <c r="E59" s="32">
        <v>36</v>
      </c>
      <c r="F59" s="35">
        <v>4</v>
      </c>
      <c r="G59" s="31">
        <v>144</v>
      </c>
      <c r="H59" s="94"/>
      <c r="I59" s="130"/>
      <c r="J59" s="132"/>
      <c r="K59" s="112"/>
      <c r="L59" s="112"/>
      <c r="M59" s="109"/>
      <c r="N59" s="103"/>
      <c r="O59" s="103"/>
      <c r="P59" s="151"/>
      <c r="Q59" s="79"/>
      <c r="R59" s="79"/>
      <c r="S59" s="91"/>
      <c r="T59" s="79"/>
      <c r="U59" s="79"/>
      <c r="V59" s="79"/>
    </row>
    <row r="60" spans="1:22" ht="74.25" customHeight="1">
      <c r="A60" s="98"/>
      <c r="B60" s="95"/>
      <c r="C60" s="31" t="s">
        <v>141</v>
      </c>
      <c r="D60" s="95"/>
      <c r="E60" s="32">
        <v>36</v>
      </c>
      <c r="F60" s="35">
        <v>4</v>
      </c>
      <c r="G60" s="31">
        <v>144</v>
      </c>
      <c r="H60" s="95"/>
      <c r="I60" s="131"/>
      <c r="J60" s="115"/>
      <c r="K60" s="113"/>
      <c r="L60" s="113"/>
      <c r="M60" s="110"/>
      <c r="N60" s="104"/>
      <c r="O60" s="104"/>
      <c r="P60" s="152"/>
      <c r="Q60" s="84"/>
      <c r="R60" s="84"/>
      <c r="S60" s="91"/>
      <c r="T60" s="84"/>
      <c r="U60" s="84"/>
      <c r="V60" s="84"/>
    </row>
    <row r="61" spans="1:22" ht="42" customHeight="1">
      <c r="A61" s="164">
        <v>14</v>
      </c>
      <c r="B61" s="123" t="s">
        <v>142</v>
      </c>
      <c r="C61" s="31" t="s">
        <v>143</v>
      </c>
      <c r="D61" s="93"/>
      <c r="E61" s="32">
        <v>36</v>
      </c>
      <c r="F61" s="35">
        <v>4</v>
      </c>
      <c r="G61" s="31">
        <v>144</v>
      </c>
      <c r="H61" s="93" t="s">
        <v>45</v>
      </c>
      <c r="I61" s="129">
        <v>44824</v>
      </c>
      <c r="J61" s="114">
        <v>44911</v>
      </c>
      <c r="K61" s="111">
        <v>38500</v>
      </c>
      <c r="L61" s="111">
        <f>K61*4*60</f>
        <v>9240000</v>
      </c>
      <c r="M61" s="118" t="s">
        <v>144</v>
      </c>
      <c r="N61" s="102" t="s">
        <v>99</v>
      </c>
      <c r="O61" s="102">
        <v>5545</v>
      </c>
      <c r="P61" s="85" t="s">
        <v>145</v>
      </c>
      <c r="Q61" s="85">
        <v>63931</v>
      </c>
      <c r="R61" s="85" t="s">
        <v>82</v>
      </c>
      <c r="S61" s="92"/>
      <c r="T61" s="85"/>
      <c r="U61" s="85"/>
      <c r="V61" s="85"/>
    </row>
    <row r="62" spans="1:22" ht="66.75" customHeight="1">
      <c r="A62" s="164"/>
      <c r="B62" s="123"/>
      <c r="C62" s="31" t="s">
        <v>146</v>
      </c>
      <c r="D62" s="94"/>
      <c r="E62" s="32">
        <v>36</v>
      </c>
      <c r="F62" s="35">
        <v>4</v>
      </c>
      <c r="G62" s="31">
        <v>144</v>
      </c>
      <c r="H62" s="94"/>
      <c r="I62" s="130"/>
      <c r="J62" s="132"/>
      <c r="K62" s="112"/>
      <c r="L62" s="112"/>
      <c r="M62" s="118"/>
      <c r="N62" s="103"/>
      <c r="O62" s="103"/>
      <c r="P62" s="86"/>
      <c r="Q62" s="86"/>
      <c r="R62" s="86"/>
      <c r="S62" s="92"/>
      <c r="T62" s="86"/>
      <c r="U62" s="86"/>
      <c r="V62" s="86"/>
    </row>
    <row r="63" spans="1:22" ht="63.75" customHeight="1">
      <c r="A63" s="164"/>
      <c r="B63" s="123"/>
      <c r="C63" s="31" t="s">
        <v>147</v>
      </c>
      <c r="D63" s="95"/>
      <c r="E63" s="32">
        <v>36</v>
      </c>
      <c r="F63" s="35">
        <v>4</v>
      </c>
      <c r="G63" s="31">
        <v>144</v>
      </c>
      <c r="H63" s="95"/>
      <c r="I63" s="131"/>
      <c r="J63" s="115"/>
      <c r="K63" s="113"/>
      <c r="L63" s="113"/>
      <c r="M63" s="118"/>
      <c r="N63" s="104"/>
      <c r="O63" s="104"/>
      <c r="P63" s="87"/>
      <c r="Q63" s="87"/>
      <c r="R63" s="87"/>
      <c r="S63" s="92"/>
      <c r="T63" s="87"/>
      <c r="U63" s="87"/>
      <c r="V63" s="87"/>
    </row>
    <row r="64" spans="1:22" ht="48.75" customHeight="1">
      <c r="A64" s="96">
        <v>15</v>
      </c>
      <c r="B64" s="93" t="s">
        <v>134</v>
      </c>
      <c r="C64" s="31" t="s">
        <v>148</v>
      </c>
      <c r="D64" s="93"/>
      <c r="E64" s="32">
        <v>21</v>
      </c>
      <c r="F64" s="35">
        <v>4</v>
      </c>
      <c r="G64" s="31">
        <v>84</v>
      </c>
      <c r="H64" s="93" t="s">
        <v>23</v>
      </c>
      <c r="I64" s="129">
        <v>44593</v>
      </c>
      <c r="J64" s="114">
        <v>44742</v>
      </c>
      <c r="K64" s="111">
        <v>38500</v>
      </c>
      <c r="L64" s="111">
        <f>K64*4*102</f>
        <v>15708000</v>
      </c>
      <c r="M64" s="108" t="s">
        <v>149</v>
      </c>
      <c r="N64" s="102" t="s">
        <v>136</v>
      </c>
      <c r="O64" s="102">
        <v>5578</v>
      </c>
      <c r="P64" s="85" t="s">
        <v>150</v>
      </c>
      <c r="Q64" s="85">
        <v>55742</v>
      </c>
      <c r="R64" s="85" t="s">
        <v>27</v>
      </c>
      <c r="S64" s="69"/>
      <c r="T64" s="85" t="s">
        <v>28</v>
      </c>
      <c r="U64" s="85"/>
      <c r="V64" s="85"/>
    </row>
    <row r="65" spans="1:22" ht="50.25" customHeight="1">
      <c r="A65" s="97"/>
      <c r="B65" s="94"/>
      <c r="C65" s="31" t="s">
        <v>151</v>
      </c>
      <c r="D65" s="94"/>
      <c r="E65" s="32">
        <v>56</v>
      </c>
      <c r="F65" s="35">
        <v>4</v>
      </c>
      <c r="G65" s="31">
        <v>224</v>
      </c>
      <c r="H65" s="94"/>
      <c r="I65" s="130"/>
      <c r="J65" s="132"/>
      <c r="K65" s="112"/>
      <c r="L65" s="112"/>
      <c r="M65" s="109"/>
      <c r="N65" s="103"/>
      <c r="O65" s="103"/>
      <c r="P65" s="86"/>
      <c r="Q65" s="86"/>
      <c r="R65" s="86"/>
      <c r="S65" s="69"/>
      <c r="T65" s="86"/>
      <c r="U65" s="86"/>
      <c r="V65" s="86"/>
    </row>
    <row r="66" spans="1:22" ht="59.25" customHeight="1">
      <c r="A66" s="98"/>
      <c r="B66" s="95"/>
      <c r="C66" s="31" t="s">
        <v>152</v>
      </c>
      <c r="D66" s="95"/>
      <c r="E66" s="32">
        <v>31.5</v>
      </c>
      <c r="F66" s="35">
        <v>4</v>
      </c>
      <c r="G66" s="31">
        <v>126</v>
      </c>
      <c r="H66" s="95"/>
      <c r="I66" s="131"/>
      <c r="J66" s="115"/>
      <c r="K66" s="113"/>
      <c r="L66" s="113"/>
      <c r="M66" s="110"/>
      <c r="N66" s="104"/>
      <c r="O66" s="104"/>
      <c r="P66" s="87"/>
      <c r="Q66" s="87"/>
      <c r="R66" s="87"/>
      <c r="S66" s="69"/>
      <c r="T66" s="87"/>
      <c r="U66" s="87"/>
      <c r="V66" s="87"/>
    </row>
    <row r="67" spans="1:22" ht="75" customHeight="1">
      <c r="A67" s="126">
        <v>16</v>
      </c>
      <c r="B67" s="93" t="s">
        <v>134</v>
      </c>
      <c r="C67" s="31" t="s">
        <v>153</v>
      </c>
      <c r="D67" s="93">
        <v>4.5</v>
      </c>
      <c r="E67" s="32">
        <v>54</v>
      </c>
      <c r="F67" s="35">
        <v>4</v>
      </c>
      <c r="G67" s="31">
        <v>216</v>
      </c>
      <c r="H67" s="93" t="s">
        <v>33</v>
      </c>
      <c r="I67" s="129">
        <v>44760</v>
      </c>
      <c r="J67" s="114">
        <v>44911</v>
      </c>
      <c r="K67" s="111">
        <v>4500000</v>
      </c>
      <c r="L67" s="111">
        <f>D67*K67</f>
        <v>20250000</v>
      </c>
      <c r="M67" s="108" t="s">
        <v>154</v>
      </c>
      <c r="N67" s="102" t="s">
        <v>136</v>
      </c>
      <c r="O67" s="102">
        <v>5606</v>
      </c>
      <c r="P67" s="85" t="s">
        <v>155</v>
      </c>
      <c r="Q67" s="85"/>
      <c r="R67" s="85" t="s">
        <v>78</v>
      </c>
      <c r="S67" s="85"/>
      <c r="T67" s="85" t="s">
        <v>28</v>
      </c>
      <c r="U67" s="85"/>
      <c r="V67" s="85"/>
    </row>
    <row r="68" spans="1:22" ht="66.75" customHeight="1">
      <c r="A68" s="127"/>
      <c r="B68" s="95"/>
      <c r="C68" s="31" t="s">
        <v>156</v>
      </c>
      <c r="D68" s="94"/>
      <c r="E68" s="32">
        <v>37</v>
      </c>
      <c r="F68" s="35">
        <v>4</v>
      </c>
      <c r="G68" s="31">
        <v>148</v>
      </c>
      <c r="H68" s="94"/>
      <c r="I68" s="130"/>
      <c r="J68" s="132"/>
      <c r="K68" s="112"/>
      <c r="L68" s="112"/>
      <c r="M68" s="109"/>
      <c r="N68" s="103"/>
      <c r="O68" s="103"/>
      <c r="P68" s="86"/>
      <c r="Q68" s="86"/>
      <c r="R68" s="86"/>
      <c r="S68" s="86"/>
      <c r="T68" s="86"/>
      <c r="U68" s="86"/>
      <c r="V68" s="86"/>
    </row>
    <row r="69" spans="1:22" ht="52.5" customHeight="1">
      <c r="A69" s="127"/>
      <c r="B69" s="93" t="s">
        <v>157</v>
      </c>
      <c r="C69" s="31" t="s">
        <v>158</v>
      </c>
      <c r="D69" s="94"/>
      <c r="E69" s="32">
        <v>54</v>
      </c>
      <c r="F69" s="35">
        <v>4</v>
      </c>
      <c r="G69" s="31">
        <v>216</v>
      </c>
      <c r="H69" s="94"/>
      <c r="I69" s="130"/>
      <c r="J69" s="132"/>
      <c r="K69" s="112"/>
      <c r="L69" s="112"/>
      <c r="M69" s="109"/>
      <c r="N69" s="103"/>
      <c r="O69" s="103"/>
      <c r="P69" s="86"/>
      <c r="Q69" s="86"/>
      <c r="R69" s="86"/>
      <c r="S69" s="86"/>
      <c r="T69" s="86"/>
      <c r="U69" s="86"/>
      <c r="V69" s="86"/>
    </row>
    <row r="70" spans="1:22" ht="52.5" customHeight="1">
      <c r="A70" s="128"/>
      <c r="B70" s="95"/>
      <c r="C70" s="31" t="s">
        <v>159</v>
      </c>
      <c r="D70" s="95"/>
      <c r="E70" s="32">
        <v>54</v>
      </c>
      <c r="F70" s="35">
        <v>4</v>
      </c>
      <c r="G70" s="31">
        <v>216</v>
      </c>
      <c r="H70" s="95"/>
      <c r="I70" s="131"/>
      <c r="J70" s="115"/>
      <c r="K70" s="113"/>
      <c r="L70" s="113"/>
      <c r="M70" s="110"/>
      <c r="N70" s="104"/>
      <c r="O70" s="104"/>
      <c r="P70" s="87"/>
      <c r="Q70" s="87"/>
      <c r="R70" s="87"/>
      <c r="S70" s="87"/>
      <c r="T70" s="87"/>
      <c r="U70" s="87"/>
      <c r="V70" s="87"/>
    </row>
    <row r="71" spans="1:22" ht="49.5" customHeight="1">
      <c r="A71" s="96">
        <v>17</v>
      </c>
      <c r="B71" s="93" t="s">
        <v>160</v>
      </c>
      <c r="C71" s="31" t="s">
        <v>161</v>
      </c>
      <c r="D71" s="93"/>
      <c r="E71" s="32">
        <v>27</v>
      </c>
      <c r="F71" s="35">
        <v>4</v>
      </c>
      <c r="G71" s="31">
        <v>108</v>
      </c>
      <c r="H71" s="93" t="s">
        <v>45</v>
      </c>
      <c r="I71" s="129">
        <v>44767</v>
      </c>
      <c r="J71" s="129">
        <v>44911</v>
      </c>
      <c r="K71" s="153">
        <v>38500</v>
      </c>
      <c r="L71" s="156">
        <f>K71*4*100</f>
        <v>15400000</v>
      </c>
      <c r="M71" s="108" t="s">
        <v>162</v>
      </c>
      <c r="N71" s="102" t="s">
        <v>136</v>
      </c>
      <c r="O71" s="102">
        <v>5656</v>
      </c>
      <c r="P71" s="78" t="s">
        <v>77</v>
      </c>
      <c r="Q71" s="78"/>
      <c r="R71" s="78" t="s">
        <v>78</v>
      </c>
      <c r="S71" s="78"/>
      <c r="T71" s="78"/>
      <c r="U71" s="78"/>
      <c r="V71" s="78"/>
    </row>
    <row r="72" spans="1:22" ht="49.5" customHeight="1">
      <c r="A72" s="97"/>
      <c r="B72" s="94"/>
      <c r="C72" s="31" t="s">
        <v>163</v>
      </c>
      <c r="D72" s="94"/>
      <c r="E72" s="32">
        <v>38</v>
      </c>
      <c r="F72" s="35">
        <v>4</v>
      </c>
      <c r="G72" s="31">
        <v>152</v>
      </c>
      <c r="H72" s="94"/>
      <c r="I72" s="94"/>
      <c r="J72" s="94"/>
      <c r="K72" s="154"/>
      <c r="L72" s="157"/>
      <c r="M72" s="109"/>
      <c r="N72" s="103"/>
      <c r="O72" s="103"/>
      <c r="P72" s="79"/>
      <c r="Q72" s="79"/>
      <c r="R72" s="79"/>
      <c r="S72" s="79"/>
      <c r="T72" s="79"/>
      <c r="U72" s="79"/>
      <c r="V72" s="79"/>
    </row>
    <row r="73" spans="1:22" ht="49.5" customHeight="1">
      <c r="A73" s="97"/>
      <c r="B73" s="94"/>
      <c r="C73" s="31" t="s">
        <v>164</v>
      </c>
      <c r="D73" s="94"/>
      <c r="E73" s="32">
        <v>38</v>
      </c>
      <c r="F73" s="35">
        <v>4</v>
      </c>
      <c r="G73" s="31">
        <v>152</v>
      </c>
      <c r="H73" s="94"/>
      <c r="I73" s="94"/>
      <c r="J73" s="94"/>
      <c r="K73" s="154"/>
      <c r="L73" s="157"/>
      <c r="M73" s="109"/>
      <c r="N73" s="103"/>
      <c r="O73" s="103"/>
      <c r="P73" s="79"/>
      <c r="Q73" s="79"/>
      <c r="R73" s="79"/>
      <c r="S73" s="79"/>
      <c r="T73" s="79"/>
      <c r="U73" s="79"/>
      <c r="V73" s="79"/>
    </row>
    <row r="74" spans="1:22" ht="49.5" customHeight="1">
      <c r="A74" s="97"/>
      <c r="B74" s="94"/>
      <c r="C74" s="31" t="s">
        <v>165</v>
      </c>
      <c r="D74" s="94"/>
      <c r="E74" s="32">
        <v>58</v>
      </c>
      <c r="F74" s="35">
        <v>4</v>
      </c>
      <c r="G74" s="31">
        <v>232</v>
      </c>
      <c r="H74" s="94"/>
      <c r="I74" s="94"/>
      <c r="J74" s="94"/>
      <c r="K74" s="154"/>
      <c r="L74" s="157"/>
      <c r="M74" s="109"/>
      <c r="N74" s="103"/>
      <c r="O74" s="103"/>
      <c r="P74" s="79"/>
      <c r="Q74" s="79"/>
      <c r="R74" s="79"/>
      <c r="S74" s="79"/>
      <c r="T74" s="79"/>
      <c r="U74" s="79"/>
      <c r="V74" s="79"/>
    </row>
    <row r="75" spans="1:22" ht="49.5" customHeight="1">
      <c r="A75" s="98"/>
      <c r="B75" s="95"/>
      <c r="C75" s="31" t="s">
        <v>166</v>
      </c>
      <c r="D75" s="95"/>
      <c r="E75" s="32">
        <v>28</v>
      </c>
      <c r="F75" s="35">
        <v>4</v>
      </c>
      <c r="G75" s="31">
        <v>112</v>
      </c>
      <c r="H75" s="95"/>
      <c r="I75" s="95"/>
      <c r="J75" s="95"/>
      <c r="K75" s="155"/>
      <c r="L75" s="158"/>
      <c r="M75" s="110"/>
      <c r="N75" s="104"/>
      <c r="O75" s="104"/>
      <c r="P75" s="84"/>
      <c r="Q75" s="84"/>
      <c r="R75" s="84"/>
      <c r="S75" s="84"/>
      <c r="T75" s="84"/>
      <c r="U75" s="84"/>
      <c r="V75" s="84"/>
    </row>
    <row r="76" spans="1:22" ht="33.75">
      <c r="A76" s="126">
        <v>18</v>
      </c>
      <c r="B76" s="93" t="s">
        <v>167</v>
      </c>
      <c r="C76" s="31" t="s">
        <v>168</v>
      </c>
      <c r="D76" s="93"/>
      <c r="E76" s="34">
        <v>43</v>
      </c>
      <c r="F76" s="35">
        <v>4</v>
      </c>
      <c r="G76" s="31">
        <v>172</v>
      </c>
      <c r="H76" s="93" t="s">
        <v>23</v>
      </c>
      <c r="I76" s="129">
        <v>44593</v>
      </c>
      <c r="J76" s="114">
        <v>44823</v>
      </c>
      <c r="K76" s="111">
        <v>38500</v>
      </c>
      <c r="L76" s="111">
        <f>K76*4*147</f>
        <v>22638000</v>
      </c>
      <c r="M76" s="108" t="s">
        <v>169</v>
      </c>
      <c r="N76" s="102" t="s">
        <v>136</v>
      </c>
      <c r="O76" s="102">
        <v>5675</v>
      </c>
      <c r="P76" s="85" t="s">
        <v>170</v>
      </c>
      <c r="Q76" s="85">
        <v>4526</v>
      </c>
      <c r="R76" s="85" t="s">
        <v>27</v>
      </c>
      <c r="S76" s="69"/>
      <c r="T76" s="85" t="s">
        <v>28</v>
      </c>
      <c r="U76" s="85"/>
      <c r="V76" s="85"/>
    </row>
    <row r="77" spans="1:22" ht="33" customHeight="1">
      <c r="A77" s="127"/>
      <c r="B77" s="94"/>
      <c r="C77" s="31" t="s">
        <v>171</v>
      </c>
      <c r="D77" s="94"/>
      <c r="E77" s="34">
        <v>20</v>
      </c>
      <c r="F77" s="35">
        <v>4</v>
      </c>
      <c r="G77" s="31">
        <v>80</v>
      </c>
      <c r="H77" s="94"/>
      <c r="I77" s="130"/>
      <c r="J77" s="132"/>
      <c r="K77" s="112"/>
      <c r="L77" s="112"/>
      <c r="M77" s="109"/>
      <c r="N77" s="103"/>
      <c r="O77" s="103"/>
      <c r="P77" s="86"/>
      <c r="Q77" s="86"/>
      <c r="R77" s="86"/>
      <c r="S77" s="69"/>
      <c r="T77" s="86"/>
      <c r="U77" s="86"/>
      <c r="V77" s="86"/>
    </row>
    <row r="78" spans="1:22" ht="45">
      <c r="A78" s="127"/>
      <c r="B78" s="94"/>
      <c r="C78" s="31" t="s">
        <v>172</v>
      </c>
      <c r="D78" s="94"/>
      <c r="E78" s="34">
        <v>35</v>
      </c>
      <c r="F78" s="35">
        <v>4</v>
      </c>
      <c r="G78" s="31">
        <v>140</v>
      </c>
      <c r="H78" s="94"/>
      <c r="I78" s="130"/>
      <c r="J78" s="132"/>
      <c r="K78" s="112"/>
      <c r="L78" s="112"/>
      <c r="M78" s="109"/>
      <c r="N78" s="103"/>
      <c r="O78" s="103"/>
      <c r="P78" s="86"/>
      <c r="Q78" s="86"/>
      <c r="R78" s="86"/>
      <c r="S78" s="69"/>
      <c r="T78" s="86"/>
      <c r="U78" s="86"/>
      <c r="V78" s="86"/>
    </row>
    <row r="79" spans="1:22" ht="33.75">
      <c r="A79" s="127"/>
      <c r="B79" s="94"/>
      <c r="C79" s="31" t="s">
        <v>173</v>
      </c>
      <c r="D79" s="94"/>
      <c r="E79" s="34">
        <v>16</v>
      </c>
      <c r="F79" s="35">
        <v>4</v>
      </c>
      <c r="G79" s="31">
        <v>64</v>
      </c>
      <c r="H79" s="94"/>
      <c r="I79" s="130"/>
      <c r="J79" s="132"/>
      <c r="K79" s="112"/>
      <c r="L79" s="112"/>
      <c r="M79" s="109"/>
      <c r="N79" s="103"/>
      <c r="O79" s="103"/>
      <c r="P79" s="86"/>
      <c r="Q79" s="86"/>
      <c r="R79" s="86"/>
      <c r="S79" s="69"/>
      <c r="T79" s="86"/>
      <c r="U79" s="86"/>
      <c r="V79" s="86"/>
    </row>
    <row r="80" spans="1:22" ht="34.5" customHeight="1">
      <c r="A80" s="128"/>
      <c r="B80" s="95"/>
      <c r="C80" s="31" t="s">
        <v>174</v>
      </c>
      <c r="D80" s="95"/>
      <c r="E80" s="34">
        <v>39</v>
      </c>
      <c r="F80" s="35">
        <v>4</v>
      </c>
      <c r="G80" s="31">
        <v>156</v>
      </c>
      <c r="H80" s="95"/>
      <c r="I80" s="131"/>
      <c r="J80" s="115"/>
      <c r="K80" s="113"/>
      <c r="L80" s="113"/>
      <c r="M80" s="110"/>
      <c r="N80" s="104"/>
      <c r="O80" s="104"/>
      <c r="P80" s="87"/>
      <c r="Q80" s="87"/>
      <c r="R80" s="87"/>
      <c r="S80" s="69"/>
      <c r="T80" s="87"/>
      <c r="U80" s="87"/>
      <c r="V80" s="87"/>
    </row>
    <row r="81" spans="1:22" ht="51.75" customHeight="1">
      <c r="A81" s="96">
        <v>19</v>
      </c>
      <c r="B81" s="93" t="s">
        <v>167</v>
      </c>
      <c r="C81" s="31" t="s">
        <v>175</v>
      </c>
      <c r="D81" s="93"/>
      <c r="E81" s="34">
        <v>24</v>
      </c>
      <c r="F81" s="35">
        <v>4</v>
      </c>
      <c r="G81" s="31">
        <v>96</v>
      </c>
      <c r="H81" s="93" t="s">
        <v>23</v>
      </c>
      <c r="I81" s="129">
        <v>44760</v>
      </c>
      <c r="J81" s="114">
        <v>44911</v>
      </c>
      <c r="K81" s="111">
        <v>38500</v>
      </c>
      <c r="L81" s="111">
        <f>K81*4*104</f>
        <v>16016000</v>
      </c>
      <c r="M81" s="108" t="s">
        <v>176</v>
      </c>
      <c r="N81" s="102" t="s">
        <v>136</v>
      </c>
      <c r="O81" s="102">
        <v>5688</v>
      </c>
      <c r="P81" s="78" t="s">
        <v>77</v>
      </c>
      <c r="Q81" s="78"/>
      <c r="R81" s="78" t="s">
        <v>78</v>
      </c>
      <c r="S81" s="78"/>
      <c r="T81" s="78"/>
      <c r="U81" s="78"/>
      <c r="V81" s="78"/>
    </row>
    <row r="82" spans="1:22" ht="78" customHeight="1">
      <c r="A82" s="97"/>
      <c r="B82" s="94"/>
      <c r="C82" s="45" t="s">
        <v>177</v>
      </c>
      <c r="D82" s="95"/>
      <c r="E82" s="46">
        <v>21</v>
      </c>
      <c r="F82" s="44">
        <v>4</v>
      </c>
      <c r="G82" s="45">
        <v>84</v>
      </c>
      <c r="H82" s="95"/>
      <c r="I82" s="130"/>
      <c r="J82" s="132"/>
      <c r="K82" s="112"/>
      <c r="L82" s="112"/>
      <c r="M82" s="109"/>
      <c r="N82" s="103"/>
      <c r="O82" s="103"/>
      <c r="P82" s="79"/>
      <c r="Q82" s="79"/>
      <c r="R82" s="79"/>
      <c r="S82" s="79"/>
      <c r="T82" s="79"/>
      <c r="U82" s="79"/>
      <c r="V82" s="79"/>
    </row>
    <row r="83" spans="1:22" ht="50.25" customHeight="1">
      <c r="A83" s="136">
        <v>20</v>
      </c>
      <c r="B83" s="133" t="s">
        <v>178</v>
      </c>
      <c r="C83" s="47" t="s">
        <v>179</v>
      </c>
      <c r="D83" s="99"/>
      <c r="E83" s="48">
        <v>17</v>
      </c>
      <c r="F83" s="35">
        <v>4</v>
      </c>
      <c r="G83" s="31">
        <v>68</v>
      </c>
      <c r="H83" s="159" t="s">
        <v>45</v>
      </c>
      <c r="I83" s="144">
        <v>44767</v>
      </c>
      <c r="J83" s="144">
        <v>44911</v>
      </c>
      <c r="K83" s="145">
        <v>38500</v>
      </c>
      <c r="L83" s="145">
        <f>K83*4*100</f>
        <v>15400000</v>
      </c>
      <c r="M83" s="148" t="s">
        <v>180</v>
      </c>
      <c r="N83" s="140" t="s">
        <v>136</v>
      </c>
      <c r="O83" s="140">
        <v>5703</v>
      </c>
      <c r="P83" s="85" t="s">
        <v>181</v>
      </c>
      <c r="Q83" s="88">
        <v>48195</v>
      </c>
      <c r="R83" s="88" t="s">
        <v>78</v>
      </c>
      <c r="S83" s="88"/>
      <c r="T83" s="88"/>
      <c r="U83" s="88"/>
      <c r="V83" s="88"/>
    </row>
    <row r="84" spans="1:22" ht="31.5" customHeight="1">
      <c r="A84" s="137"/>
      <c r="B84" s="134"/>
      <c r="C84" s="47" t="s">
        <v>182</v>
      </c>
      <c r="D84" s="100"/>
      <c r="E84" s="48">
        <v>33</v>
      </c>
      <c r="F84" s="35">
        <v>4</v>
      </c>
      <c r="G84" s="31">
        <v>132</v>
      </c>
      <c r="H84" s="159"/>
      <c r="I84" s="134"/>
      <c r="J84" s="134"/>
      <c r="K84" s="146"/>
      <c r="L84" s="146"/>
      <c r="M84" s="160"/>
      <c r="N84" s="142"/>
      <c r="O84" s="142"/>
      <c r="P84" s="86"/>
      <c r="Q84" s="89"/>
      <c r="R84" s="89"/>
      <c r="S84" s="89"/>
      <c r="T84" s="89"/>
      <c r="U84" s="89"/>
      <c r="V84" s="89"/>
    </row>
    <row r="85" spans="1:22" ht="22.5">
      <c r="A85" s="137"/>
      <c r="B85" s="134"/>
      <c r="C85" s="47" t="s">
        <v>183</v>
      </c>
      <c r="D85" s="100"/>
      <c r="E85" s="48">
        <v>25</v>
      </c>
      <c r="F85" s="35">
        <v>4</v>
      </c>
      <c r="G85" s="31">
        <v>100</v>
      </c>
      <c r="H85" s="159"/>
      <c r="I85" s="134"/>
      <c r="J85" s="134"/>
      <c r="K85" s="146"/>
      <c r="L85" s="146"/>
      <c r="M85" s="160"/>
      <c r="N85" s="142"/>
      <c r="O85" s="142"/>
      <c r="P85" s="86"/>
      <c r="Q85" s="89"/>
      <c r="R85" s="89"/>
      <c r="S85" s="89"/>
      <c r="T85" s="89"/>
      <c r="U85" s="89"/>
      <c r="V85" s="89"/>
    </row>
    <row r="86" spans="1:22" ht="44.25" customHeight="1">
      <c r="A86" s="137"/>
      <c r="B86" s="134"/>
      <c r="C86" s="47" t="s">
        <v>184</v>
      </c>
      <c r="D86" s="100"/>
      <c r="E86" s="48">
        <v>33</v>
      </c>
      <c r="F86" s="35">
        <v>4</v>
      </c>
      <c r="G86" s="31">
        <v>132</v>
      </c>
      <c r="H86" s="159"/>
      <c r="I86" s="134"/>
      <c r="J86" s="134"/>
      <c r="K86" s="146"/>
      <c r="L86" s="146"/>
      <c r="M86" s="160"/>
      <c r="N86" s="142"/>
      <c r="O86" s="142"/>
      <c r="P86" s="86"/>
      <c r="Q86" s="89"/>
      <c r="R86" s="89"/>
      <c r="S86" s="89"/>
      <c r="T86" s="89"/>
      <c r="U86" s="89"/>
      <c r="V86" s="89"/>
    </row>
    <row r="87" spans="1:22" ht="58.5" customHeight="1">
      <c r="A87" s="138"/>
      <c r="B87" s="135"/>
      <c r="C87" s="47" t="s">
        <v>185</v>
      </c>
      <c r="D87" s="101"/>
      <c r="E87" s="48">
        <v>17</v>
      </c>
      <c r="F87" s="35">
        <v>4</v>
      </c>
      <c r="G87" s="31">
        <v>68</v>
      </c>
      <c r="H87" s="159"/>
      <c r="I87" s="135"/>
      <c r="J87" s="135"/>
      <c r="K87" s="147"/>
      <c r="L87" s="147"/>
      <c r="M87" s="161"/>
      <c r="N87" s="141"/>
      <c r="O87" s="141"/>
      <c r="P87" s="87"/>
      <c r="Q87" s="90"/>
      <c r="R87" s="90"/>
      <c r="S87" s="90"/>
      <c r="T87" s="90"/>
      <c r="U87" s="90"/>
      <c r="V87" s="90"/>
    </row>
    <row r="88" spans="1:22" ht="51" customHeight="1">
      <c r="A88" s="166">
        <v>21</v>
      </c>
      <c r="B88" s="140" t="s">
        <v>186</v>
      </c>
      <c r="C88" s="47" t="s">
        <v>187</v>
      </c>
      <c r="D88" s="99"/>
      <c r="E88" s="48">
        <v>120</v>
      </c>
      <c r="F88" s="35">
        <v>4</v>
      </c>
      <c r="G88" s="31">
        <v>480</v>
      </c>
      <c r="H88" s="134" t="s">
        <v>23</v>
      </c>
      <c r="I88" s="139">
        <v>44760</v>
      </c>
      <c r="J88" s="139">
        <v>44911</v>
      </c>
      <c r="K88" s="146">
        <v>38500</v>
      </c>
      <c r="L88" s="146">
        <f>K88*4*104</f>
        <v>16016000</v>
      </c>
      <c r="M88" s="148" t="s">
        <v>188</v>
      </c>
      <c r="N88" s="143" t="s">
        <v>136</v>
      </c>
      <c r="O88" s="140">
        <v>5720</v>
      </c>
      <c r="P88" s="85" t="s">
        <v>189</v>
      </c>
      <c r="Q88" s="85">
        <v>34518</v>
      </c>
      <c r="R88" s="85" t="s">
        <v>78</v>
      </c>
      <c r="S88" s="69"/>
      <c r="T88" s="85"/>
      <c r="U88" s="85"/>
      <c r="V88" s="85"/>
    </row>
    <row r="89" spans="1:22" ht="80.25" customHeight="1">
      <c r="A89" s="167"/>
      <c r="B89" s="141"/>
      <c r="C89" s="47" t="s">
        <v>190</v>
      </c>
      <c r="D89" s="101"/>
      <c r="E89" s="48">
        <v>8</v>
      </c>
      <c r="F89" s="35">
        <v>4</v>
      </c>
      <c r="G89" s="31">
        <v>32</v>
      </c>
      <c r="H89" s="135"/>
      <c r="I89" s="135"/>
      <c r="J89" s="135"/>
      <c r="K89" s="147"/>
      <c r="L89" s="147"/>
      <c r="M89" s="150"/>
      <c r="N89" s="143"/>
      <c r="O89" s="142"/>
      <c r="P89" s="86"/>
      <c r="Q89" s="86"/>
      <c r="R89" s="86"/>
      <c r="S89" s="69"/>
      <c r="T89" s="86"/>
      <c r="U89" s="86"/>
      <c r="V89" s="86"/>
    </row>
    <row r="90" spans="1:22" ht="23.25" customHeight="1">
      <c r="A90" s="136">
        <v>22</v>
      </c>
      <c r="B90" s="140" t="s">
        <v>191</v>
      </c>
      <c r="C90" s="47" t="s">
        <v>192</v>
      </c>
      <c r="D90" s="99"/>
      <c r="E90" s="48">
        <f>G90/4</f>
        <v>66</v>
      </c>
      <c r="F90" s="35">
        <v>4</v>
      </c>
      <c r="G90" s="31">
        <v>264</v>
      </c>
      <c r="H90" s="133" t="s">
        <v>33</v>
      </c>
      <c r="I90" s="144">
        <v>44593</v>
      </c>
      <c r="J90" s="144">
        <v>44911</v>
      </c>
      <c r="K90" s="145">
        <v>38500</v>
      </c>
      <c r="L90" s="145">
        <f>K90*4*207</f>
        <v>31878000</v>
      </c>
      <c r="M90" s="148" t="s">
        <v>193</v>
      </c>
      <c r="N90" s="142" t="s">
        <v>194</v>
      </c>
      <c r="O90" s="143">
        <v>5754</v>
      </c>
      <c r="P90" s="77" t="s">
        <v>195</v>
      </c>
      <c r="Q90" s="77">
        <v>59664</v>
      </c>
      <c r="R90" s="77" t="s">
        <v>27</v>
      </c>
      <c r="S90" s="77"/>
      <c r="T90" s="77" t="s">
        <v>28</v>
      </c>
      <c r="U90" s="77"/>
      <c r="V90" s="77"/>
    </row>
    <row r="91" spans="1:22" ht="23.25" customHeight="1">
      <c r="A91" s="137"/>
      <c r="B91" s="141"/>
      <c r="C91" s="47" t="s">
        <v>196</v>
      </c>
      <c r="D91" s="100"/>
      <c r="E91" s="48">
        <f>G91/4</f>
        <v>25</v>
      </c>
      <c r="F91" s="35">
        <v>4</v>
      </c>
      <c r="G91" s="31">
        <v>100</v>
      </c>
      <c r="H91" s="134"/>
      <c r="I91" s="134"/>
      <c r="J91" s="134"/>
      <c r="K91" s="146"/>
      <c r="L91" s="146"/>
      <c r="M91" s="149"/>
      <c r="N91" s="142"/>
      <c r="O91" s="143"/>
      <c r="P91" s="77"/>
      <c r="Q91" s="77"/>
      <c r="R91" s="77"/>
      <c r="S91" s="77"/>
      <c r="T91" s="77"/>
      <c r="U91" s="77"/>
      <c r="V91" s="77"/>
    </row>
    <row r="92" spans="1:22" ht="23.25" customHeight="1">
      <c r="A92" s="137"/>
      <c r="B92" s="140" t="s">
        <v>197</v>
      </c>
      <c r="C92" s="47" t="s">
        <v>198</v>
      </c>
      <c r="D92" s="100"/>
      <c r="E92" s="34">
        <f t="shared" ref="E92:E97" si="0">G92/4</f>
        <v>25</v>
      </c>
      <c r="F92" s="35">
        <v>4</v>
      </c>
      <c r="G92" s="35">
        <v>100</v>
      </c>
      <c r="H92" s="134"/>
      <c r="I92" s="134"/>
      <c r="J92" s="134"/>
      <c r="K92" s="146"/>
      <c r="L92" s="146"/>
      <c r="M92" s="149"/>
      <c r="N92" s="142"/>
      <c r="O92" s="143"/>
      <c r="P92" s="77"/>
      <c r="Q92" s="77"/>
      <c r="R92" s="77"/>
      <c r="S92" s="77"/>
      <c r="T92" s="77"/>
      <c r="U92" s="77"/>
      <c r="V92" s="77"/>
    </row>
    <row r="93" spans="1:22" ht="23.25" customHeight="1">
      <c r="A93" s="137"/>
      <c r="B93" s="142"/>
      <c r="C93" s="47" t="s">
        <v>199</v>
      </c>
      <c r="D93" s="100"/>
      <c r="E93" s="34">
        <f t="shared" si="0"/>
        <v>35</v>
      </c>
      <c r="F93" s="35">
        <v>4</v>
      </c>
      <c r="G93" s="35">
        <v>140</v>
      </c>
      <c r="H93" s="134"/>
      <c r="I93" s="134"/>
      <c r="J93" s="134"/>
      <c r="K93" s="146"/>
      <c r="L93" s="146"/>
      <c r="M93" s="149"/>
      <c r="N93" s="142"/>
      <c r="O93" s="143"/>
      <c r="P93" s="77"/>
      <c r="Q93" s="77"/>
      <c r="R93" s="77"/>
      <c r="S93" s="77"/>
      <c r="T93" s="77"/>
      <c r="U93" s="77"/>
      <c r="V93" s="77"/>
    </row>
    <row r="94" spans="1:22" ht="23.25" customHeight="1">
      <c r="A94" s="137"/>
      <c r="B94" s="142"/>
      <c r="C94" s="47" t="s">
        <v>200</v>
      </c>
      <c r="D94" s="100"/>
      <c r="E94" s="34">
        <f t="shared" si="0"/>
        <v>38</v>
      </c>
      <c r="F94" s="35">
        <v>4</v>
      </c>
      <c r="G94" s="35">
        <v>152</v>
      </c>
      <c r="H94" s="134"/>
      <c r="I94" s="134"/>
      <c r="J94" s="134"/>
      <c r="K94" s="146"/>
      <c r="L94" s="146"/>
      <c r="M94" s="149"/>
      <c r="N94" s="142"/>
      <c r="O94" s="143"/>
      <c r="P94" s="77"/>
      <c r="Q94" s="77"/>
      <c r="R94" s="77"/>
      <c r="S94" s="77"/>
      <c r="T94" s="77"/>
      <c r="U94" s="77"/>
      <c r="V94" s="77"/>
    </row>
    <row r="95" spans="1:22" ht="23.25" customHeight="1">
      <c r="A95" s="137"/>
      <c r="B95" s="142"/>
      <c r="C95" s="47" t="s">
        <v>201</v>
      </c>
      <c r="D95" s="100"/>
      <c r="E95" s="34">
        <f t="shared" si="0"/>
        <v>38</v>
      </c>
      <c r="F95" s="35">
        <v>4</v>
      </c>
      <c r="G95" s="35">
        <v>152</v>
      </c>
      <c r="H95" s="134"/>
      <c r="I95" s="134"/>
      <c r="J95" s="134"/>
      <c r="K95" s="146"/>
      <c r="L95" s="146"/>
      <c r="M95" s="149"/>
      <c r="N95" s="142"/>
      <c r="O95" s="143"/>
      <c r="P95" s="77"/>
      <c r="Q95" s="77"/>
      <c r="R95" s="77"/>
      <c r="S95" s="77"/>
      <c r="T95" s="77"/>
      <c r="U95" s="77"/>
      <c r="V95" s="77"/>
    </row>
    <row r="96" spans="1:22" ht="23.25" customHeight="1">
      <c r="A96" s="137"/>
      <c r="B96" s="142"/>
      <c r="C96" s="47" t="s">
        <v>202</v>
      </c>
      <c r="D96" s="100"/>
      <c r="E96" s="34">
        <f t="shared" si="0"/>
        <v>35</v>
      </c>
      <c r="F96" s="35">
        <v>4</v>
      </c>
      <c r="G96" s="35">
        <v>140</v>
      </c>
      <c r="H96" s="134"/>
      <c r="I96" s="134"/>
      <c r="J96" s="134"/>
      <c r="K96" s="146"/>
      <c r="L96" s="146"/>
      <c r="M96" s="149"/>
      <c r="N96" s="142"/>
      <c r="O96" s="143"/>
      <c r="P96" s="77"/>
      <c r="Q96" s="77"/>
      <c r="R96" s="77"/>
      <c r="S96" s="77"/>
      <c r="T96" s="77"/>
      <c r="U96" s="77"/>
      <c r="V96" s="77"/>
    </row>
    <row r="97" spans="1:22" ht="45">
      <c r="A97" s="138"/>
      <c r="B97" s="141"/>
      <c r="C97" s="47" t="s">
        <v>203</v>
      </c>
      <c r="D97" s="101"/>
      <c r="E97" s="34">
        <f t="shared" si="0"/>
        <v>33</v>
      </c>
      <c r="F97" s="35">
        <v>4</v>
      </c>
      <c r="G97" s="35">
        <v>132</v>
      </c>
      <c r="H97" s="135"/>
      <c r="I97" s="135"/>
      <c r="J97" s="135"/>
      <c r="K97" s="147"/>
      <c r="L97" s="147"/>
      <c r="M97" s="150"/>
      <c r="N97" s="141"/>
      <c r="O97" s="143"/>
      <c r="P97" s="77"/>
      <c r="Q97" s="77"/>
      <c r="R97" s="77"/>
      <c r="S97" s="77"/>
      <c r="T97" s="77"/>
      <c r="U97" s="77"/>
      <c r="V97" s="77"/>
    </row>
    <row r="98" spans="1:22" ht="34.5" customHeight="1">
      <c r="A98" s="96">
        <v>23</v>
      </c>
      <c r="B98" s="93" t="s">
        <v>96</v>
      </c>
      <c r="C98" s="31" t="s">
        <v>101</v>
      </c>
      <c r="D98" s="93">
        <v>8.5</v>
      </c>
      <c r="E98" s="34">
        <f t="shared" ref="E98:E122" si="1">G98/4</f>
        <v>20</v>
      </c>
      <c r="F98" s="35">
        <v>4</v>
      </c>
      <c r="G98" s="31">
        <v>80</v>
      </c>
      <c r="H98" s="93" t="s">
        <v>33</v>
      </c>
      <c r="I98" s="36">
        <v>44585</v>
      </c>
      <c r="J98" s="37">
        <v>44610</v>
      </c>
      <c r="K98" s="111">
        <v>4500000</v>
      </c>
      <c r="L98" s="111">
        <f>K98*D98</f>
        <v>38250000</v>
      </c>
      <c r="M98" s="108" t="s">
        <v>98</v>
      </c>
      <c r="N98" s="102" t="s">
        <v>204</v>
      </c>
      <c r="O98" s="102">
        <v>5285</v>
      </c>
      <c r="P98" s="85" t="s">
        <v>205</v>
      </c>
      <c r="Q98" s="85">
        <v>63688</v>
      </c>
      <c r="R98" s="85" t="s">
        <v>36</v>
      </c>
      <c r="S98" s="85"/>
      <c r="T98" s="85"/>
      <c r="U98" s="85"/>
      <c r="V98" s="85"/>
    </row>
    <row r="99" spans="1:22" ht="34.5" customHeight="1">
      <c r="A99" s="97"/>
      <c r="B99" s="94"/>
      <c r="C99" s="31" t="s">
        <v>206</v>
      </c>
      <c r="D99" s="94"/>
      <c r="E99" s="34">
        <f t="shared" si="1"/>
        <v>15</v>
      </c>
      <c r="F99" s="35">
        <v>4</v>
      </c>
      <c r="G99" s="31">
        <v>60</v>
      </c>
      <c r="H99" s="94"/>
      <c r="I99" s="36">
        <v>44669</v>
      </c>
      <c r="J99" s="37">
        <v>44687</v>
      </c>
      <c r="K99" s="112"/>
      <c r="L99" s="112"/>
      <c r="M99" s="109"/>
      <c r="N99" s="103"/>
      <c r="O99" s="103"/>
      <c r="P99" s="86"/>
      <c r="Q99" s="86"/>
      <c r="R99" s="86"/>
      <c r="S99" s="86"/>
      <c r="T99" s="86"/>
      <c r="U99" s="86"/>
      <c r="V99" s="86"/>
    </row>
    <row r="100" spans="1:22" ht="34.5" customHeight="1">
      <c r="A100" s="97"/>
      <c r="B100" s="94"/>
      <c r="C100" s="31" t="s">
        <v>97</v>
      </c>
      <c r="D100" s="94"/>
      <c r="E100" s="34">
        <f t="shared" si="1"/>
        <v>33</v>
      </c>
      <c r="F100" s="35">
        <v>4</v>
      </c>
      <c r="G100" s="31">
        <v>132</v>
      </c>
      <c r="H100" s="94"/>
      <c r="I100" s="36">
        <v>44690</v>
      </c>
      <c r="J100" s="37">
        <v>44736</v>
      </c>
      <c r="K100" s="112"/>
      <c r="L100" s="112"/>
      <c r="M100" s="109"/>
      <c r="N100" s="103"/>
      <c r="O100" s="103"/>
      <c r="P100" s="86"/>
      <c r="Q100" s="86"/>
      <c r="R100" s="86"/>
      <c r="S100" s="86"/>
      <c r="T100" s="86"/>
      <c r="U100" s="86"/>
      <c r="V100" s="86"/>
    </row>
    <row r="101" spans="1:22" ht="34.5" customHeight="1">
      <c r="A101" s="97"/>
      <c r="B101" s="95"/>
      <c r="C101" s="31" t="s">
        <v>101</v>
      </c>
      <c r="D101" s="94"/>
      <c r="E101" s="34">
        <f t="shared" si="1"/>
        <v>72</v>
      </c>
      <c r="F101" s="35">
        <v>4</v>
      </c>
      <c r="G101" s="31">
        <v>288</v>
      </c>
      <c r="H101" s="94"/>
      <c r="I101" s="36">
        <v>44375</v>
      </c>
      <c r="J101" s="37">
        <v>44865</v>
      </c>
      <c r="K101" s="112"/>
      <c r="L101" s="112"/>
      <c r="M101" s="109"/>
      <c r="N101" s="103"/>
      <c r="O101" s="103"/>
      <c r="P101" s="86"/>
      <c r="Q101" s="86"/>
      <c r="R101" s="86"/>
      <c r="S101" s="86"/>
      <c r="T101" s="86"/>
      <c r="U101" s="86"/>
      <c r="V101" s="86"/>
    </row>
    <row r="102" spans="1:22" ht="34.5" customHeight="1">
      <c r="A102" s="98"/>
      <c r="B102" s="31" t="s">
        <v>207</v>
      </c>
      <c r="C102" s="31" t="s">
        <v>103</v>
      </c>
      <c r="D102" s="95"/>
      <c r="E102" s="34">
        <f t="shared" si="1"/>
        <v>87</v>
      </c>
      <c r="F102" s="35">
        <v>4</v>
      </c>
      <c r="G102" s="31">
        <v>348</v>
      </c>
      <c r="H102" s="95"/>
      <c r="I102" s="36">
        <v>44669</v>
      </c>
      <c r="J102" s="37">
        <v>44810</v>
      </c>
      <c r="K102" s="113"/>
      <c r="L102" s="113"/>
      <c r="M102" s="110"/>
      <c r="N102" s="104"/>
      <c r="O102" s="104"/>
      <c r="P102" s="87"/>
      <c r="Q102" s="87"/>
      <c r="R102" s="87"/>
      <c r="S102" s="87"/>
      <c r="T102" s="87"/>
      <c r="U102" s="87"/>
      <c r="V102" s="87"/>
    </row>
    <row r="103" spans="1:22" ht="75" customHeight="1">
      <c r="A103" s="126">
        <v>24</v>
      </c>
      <c r="B103" s="123" t="s">
        <v>131</v>
      </c>
      <c r="C103" s="31" t="s">
        <v>179</v>
      </c>
      <c r="D103" s="93"/>
      <c r="E103" s="34">
        <f t="shared" si="1"/>
        <v>20</v>
      </c>
      <c r="F103" s="35">
        <v>4</v>
      </c>
      <c r="G103" s="31">
        <v>80</v>
      </c>
      <c r="H103" s="93" t="s">
        <v>45</v>
      </c>
      <c r="I103" s="105">
        <v>44593</v>
      </c>
      <c r="J103" s="114">
        <v>44844</v>
      </c>
      <c r="K103" s="111">
        <v>38500</v>
      </c>
      <c r="L103" s="111">
        <f>K103*168*4</f>
        <v>25872000</v>
      </c>
      <c r="M103" s="108" t="s">
        <v>208</v>
      </c>
      <c r="N103" s="102" t="s">
        <v>194</v>
      </c>
      <c r="O103" s="102" t="s">
        <v>209</v>
      </c>
      <c r="P103" s="77" t="s">
        <v>210</v>
      </c>
      <c r="Q103" s="77">
        <v>55009</v>
      </c>
      <c r="R103" s="77" t="s">
        <v>27</v>
      </c>
      <c r="S103" s="69"/>
      <c r="T103" s="77"/>
      <c r="U103" s="77"/>
      <c r="V103" s="77"/>
    </row>
    <row r="104" spans="1:22" ht="75" customHeight="1">
      <c r="A104" s="127"/>
      <c r="B104" s="123"/>
      <c r="C104" s="31" t="s">
        <v>211</v>
      </c>
      <c r="D104" s="94"/>
      <c r="E104" s="34">
        <f t="shared" si="1"/>
        <v>110</v>
      </c>
      <c r="F104" s="35">
        <v>4</v>
      </c>
      <c r="G104" s="31">
        <v>440</v>
      </c>
      <c r="H104" s="94"/>
      <c r="I104" s="105"/>
      <c r="J104" s="132"/>
      <c r="K104" s="112"/>
      <c r="L104" s="112"/>
      <c r="M104" s="109"/>
      <c r="N104" s="103"/>
      <c r="O104" s="103"/>
      <c r="P104" s="77"/>
      <c r="Q104" s="77"/>
      <c r="R104" s="77"/>
      <c r="S104" s="69"/>
      <c r="T104" s="77"/>
      <c r="U104" s="77"/>
      <c r="V104" s="77"/>
    </row>
    <row r="105" spans="1:22" ht="102" customHeight="1">
      <c r="A105" s="128"/>
      <c r="B105" s="31" t="s">
        <v>212</v>
      </c>
      <c r="C105" s="31" t="s">
        <v>213</v>
      </c>
      <c r="D105" s="95"/>
      <c r="E105" s="34">
        <f t="shared" si="1"/>
        <v>38</v>
      </c>
      <c r="F105" s="35">
        <v>4</v>
      </c>
      <c r="G105" s="31">
        <v>152</v>
      </c>
      <c r="H105" s="95"/>
      <c r="I105" s="105"/>
      <c r="J105" s="115"/>
      <c r="K105" s="113"/>
      <c r="L105" s="113"/>
      <c r="M105" s="110"/>
      <c r="N105" s="104"/>
      <c r="O105" s="104"/>
      <c r="P105" s="77"/>
      <c r="Q105" s="77"/>
      <c r="R105" s="77"/>
      <c r="S105" s="69"/>
      <c r="T105" s="77"/>
      <c r="U105" s="77"/>
      <c r="V105" s="77"/>
    </row>
    <row r="106" spans="1:22" ht="34.5" customHeight="1">
      <c r="A106" s="96">
        <v>25</v>
      </c>
      <c r="B106" s="93" t="s">
        <v>214</v>
      </c>
      <c r="C106" s="31" t="s">
        <v>215</v>
      </c>
      <c r="D106" s="93"/>
      <c r="E106" s="34">
        <f t="shared" si="1"/>
        <v>25</v>
      </c>
      <c r="F106" s="35">
        <v>4</v>
      </c>
      <c r="G106" s="31">
        <v>100</v>
      </c>
      <c r="H106" s="93" t="s">
        <v>45</v>
      </c>
      <c r="I106" s="129">
        <v>44767</v>
      </c>
      <c r="J106" s="114">
        <v>44911</v>
      </c>
      <c r="K106" s="111">
        <v>38500</v>
      </c>
      <c r="L106" s="111">
        <f>K106*4*100</f>
        <v>15400000</v>
      </c>
      <c r="M106" s="108" t="s">
        <v>216</v>
      </c>
      <c r="N106" s="102" t="s">
        <v>194</v>
      </c>
      <c r="O106" s="102">
        <v>5918</v>
      </c>
      <c r="P106" s="78" t="s">
        <v>77</v>
      </c>
      <c r="Q106" s="78"/>
      <c r="R106" s="78" t="s">
        <v>78</v>
      </c>
      <c r="S106" s="78"/>
      <c r="T106" s="78"/>
      <c r="U106" s="78"/>
      <c r="V106" s="78"/>
    </row>
    <row r="107" spans="1:22" ht="34.5" customHeight="1">
      <c r="A107" s="97"/>
      <c r="B107" s="94"/>
      <c r="C107" s="31" t="s">
        <v>217</v>
      </c>
      <c r="D107" s="94"/>
      <c r="E107" s="34">
        <f t="shared" si="1"/>
        <v>50</v>
      </c>
      <c r="F107" s="35">
        <v>4</v>
      </c>
      <c r="G107" s="31">
        <v>200</v>
      </c>
      <c r="H107" s="94"/>
      <c r="I107" s="130"/>
      <c r="J107" s="132"/>
      <c r="K107" s="112"/>
      <c r="L107" s="112"/>
      <c r="M107" s="109"/>
      <c r="N107" s="103"/>
      <c r="O107" s="103"/>
      <c r="P107" s="79"/>
      <c r="Q107" s="79"/>
      <c r="R107" s="79"/>
      <c r="S107" s="79"/>
      <c r="T107" s="79"/>
      <c r="U107" s="79"/>
      <c r="V107" s="79"/>
    </row>
    <row r="108" spans="1:22" ht="34.5" customHeight="1">
      <c r="A108" s="97"/>
      <c r="B108" s="94"/>
      <c r="C108" s="31" t="s">
        <v>218</v>
      </c>
      <c r="D108" s="94"/>
      <c r="E108" s="34">
        <f t="shared" si="1"/>
        <v>18</v>
      </c>
      <c r="F108" s="35">
        <v>4</v>
      </c>
      <c r="G108" s="31">
        <v>72</v>
      </c>
      <c r="H108" s="94"/>
      <c r="I108" s="130"/>
      <c r="J108" s="132"/>
      <c r="K108" s="112"/>
      <c r="L108" s="112"/>
      <c r="M108" s="109"/>
      <c r="N108" s="103"/>
      <c r="O108" s="103"/>
      <c r="P108" s="79"/>
      <c r="Q108" s="79"/>
      <c r="R108" s="79"/>
      <c r="S108" s="79"/>
      <c r="T108" s="79"/>
      <c r="U108" s="79"/>
      <c r="V108" s="79"/>
    </row>
    <row r="109" spans="1:22" ht="34.5" customHeight="1">
      <c r="A109" s="97"/>
      <c r="B109" s="94"/>
      <c r="C109" s="31" t="s">
        <v>219</v>
      </c>
      <c r="D109" s="94"/>
      <c r="E109" s="34">
        <f t="shared" si="1"/>
        <v>25</v>
      </c>
      <c r="F109" s="35">
        <v>4</v>
      </c>
      <c r="G109" s="31">
        <v>100</v>
      </c>
      <c r="H109" s="94"/>
      <c r="I109" s="130"/>
      <c r="J109" s="132"/>
      <c r="K109" s="112"/>
      <c r="L109" s="112"/>
      <c r="M109" s="109"/>
      <c r="N109" s="103"/>
      <c r="O109" s="103"/>
      <c r="P109" s="79"/>
      <c r="Q109" s="79"/>
      <c r="R109" s="79"/>
      <c r="S109" s="79"/>
      <c r="T109" s="79"/>
      <c r="U109" s="79"/>
      <c r="V109" s="79"/>
    </row>
    <row r="110" spans="1:22" ht="34.5" customHeight="1">
      <c r="A110" s="97"/>
      <c r="B110" s="94"/>
      <c r="C110" s="31" t="s">
        <v>220</v>
      </c>
      <c r="D110" s="94"/>
      <c r="E110" s="34">
        <f t="shared" si="1"/>
        <v>35</v>
      </c>
      <c r="F110" s="35">
        <v>4</v>
      </c>
      <c r="G110" s="31">
        <v>140</v>
      </c>
      <c r="H110" s="94"/>
      <c r="I110" s="130"/>
      <c r="J110" s="132"/>
      <c r="K110" s="112"/>
      <c r="L110" s="112"/>
      <c r="M110" s="109"/>
      <c r="N110" s="103"/>
      <c r="O110" s="103"/>
      <c r="P110" s="79"/>
      <c r="Q110" s="79"/>
      <c r="R110" s="79"/>
      <c r="S110" s="79"/>
      <c r="T110" s="79"/>
      <c r="U110" s="79"/>
      <c r="V110" s="79"/>
    </row>
    <row r="111" spans="1:22" ht="34.5" customHeight="1">
      <c r="A111" s="98"/>
      <c r="B111" s="95"/>
      <c r="C111" s="31" t="s">
        <v>221</v>
      </c>
      <c r="D111" s="95"/>
      <c r="E111" s="34">
        <f t="shared" si="1"/>
        <v>18</v>
      </c>
      <c r="F111" s="35">
        <v>4</v>
      </c>
      <c r="G111" s="31">
        <v>72</v>
      </c>
      <c r="H111" s="95"/>
      <c r="I111" s="131"/>
      <c r="J111" s="115"/>
      <c r="K111" s="113"/>
      <c r="L111" s="113"/>
      <c r="M111" s="110"/>
      <c r="N111" s="104"/>
      <c r="O111" s="104"/>
      <c r="P111" s="84"/>
      <c r="Q111" s="84"/>
      <c r="R111" s="84"/>
      <c r="S111" s="84"/>
      <c r="T111" s="84"/>
      <c r="U111" s="84"/>
      <c r="V111" s="84"/>
    </row>
    <row r="112" spans="1:22" ht="34.5" customHeight="1">
      <c r="A112" s="126">
        <v>26</v>
      </c>
      <c r="B112" s="93" t="s">
        <v>222</v>
      </c>
      <c r="C112" s="31" t="s">
        <v>223</v>
      </c>
      <c r="D112" s="93"/>
      <c r="E112" s="34">
        <f t="shared" si="1"/>
        <v>17</v>
      </c>
      <c r="F112" s="35">
        <v>4</v>
      </c>
      <c r="G112" s="31">
        <v>68</v>
      </c>
      <c r="H112" s="93" t="s">
        <v>23</v>
      </c>
      <c r="I112" s="129">
        <v>44593</v>
      </c>
      <c r="J112" s="114">
        <v>44834</v>
      </c>
      <c r="K112" s="111">
        <v>38500</v>
      </c>
      <c r="L112" s="111">
        <f>K112*4*156</f>
        <v>24024000</v>
      </c>
      <c r="M112" s="108" t="s">
        <v>224</v>
      </c>
      <c r="N112" s="125" t="s">
        <v>225</v>
      </c>
      <c r="O112" s="125">
        <v>5938</v>
      </c>
      <c r="P112" s="77" t="s">
        <v>226</v>
      </c>
      <c r="Q112" s="77">
        <v>28167</v>
      </c>
      <c r="R112" s="77" t="s">
        <v>27</v>
      </c>
      <c r="S112" s="69"/>
      <c r="T112" s="77" t="s">
        <v>28</v>
      </c>
      <c r="U112" s="77"/>
      <c r="V112" s="77"/>
    </row>
    <row r="113" spans="1:22" ht="34.5" customHeight="1">
      <c r="A113" s="127"/>
      <c r="B113" s="94"/>
      <c r="C113" s="31" t="s">
        <v>227</v>
      </c>
      <c r="D113" s="94"/>
      <c r="E113" s="34">
        <f t="shared" si="1"/>
        <v>17</v>
      </c>
      <c r="F113" s="35">
        <v>4</v>
      </c>
      <c r="G113" s="31">
        <v>68</v>
      </c>
      <c r="H113" s="94"/>
      <c r="I113" s="130"/>
      <c r="J113" s="132"/>
      <c r="K113" s="112"/>
      <c r="L113" s="112"/>
      <c r="M113" s="109"/>
      <c r="N113" s="125"/>
      <c r="O113" s="125"/>
      <c r="P113" s="77"/>
      <c r="Q113" s="77"/>
      <c r="R113" s="77"/>
      <c r="S113" s="69"/>
      <c r="T113" s="77"/>
      <c r="U113" s="77"/>
      <c r="V113" s="77"/>
    </row>
    <row r="114" spans="1:22" ht="34.5" customHeight="1">
      <c r="A114" s="127"/>
      <c r="B114" s="94"/>
      <c r="C114" s="31" t="s">
        <v>228</v>
      </c>
      <c r="D114" s="94"/>
      <c r="E114" s="34">
        <f t="shared" si="1"/>
        <v>20</v>
      </c>
      <c r="F114" s="35">
        <v>4</v>
      </c>
      <c r="G114" s="31">
        <v>80</v>
      </c>
      <c r="H114" s="94"/>
      <c r="I114" s="130"/>
      <c r="J114" s="132"/>
      <c r="K114" s="112"/>
      <c r="L114" s="112"/>
      <c r="M114" s="109"/>
      <c r="N114" s="125"/>
      <c r="O114" s="125"/>
      <c r="P114" s="77"/>
      <c r="Q114" s="77"/>
      <c r="R114" s="77"/>
      <c r="S114" s="69"/>
      <c r="T114" s="77"/>
      <c r="U114" s="77"/>
      <c r="V114" s="77"/>
    </row>
    <row r="115" spans="1:22" ht="34.5" customHeight="1">
      <c r="A115" s="127"/>
      <c r="B115" s="94"/>
      <c r="C115" s="31" t="s">
        <v>229</v>
      </c>
      <c r="D115" s="94"/>
      <c r="E115" s="34">
        <f t="shared" si="1"/>
        <v>16</v>
      </c>
      <c r="F115" s="35">
        <v>4</v>
      </c>
      <c r="G115" s="31">
        <v>64</v>
      </c>
      <c r="H115" s="94"/>
      <c r="I115" s="130"/>
      <c r="J115" s="132"/>
      <c r="K115" s="112"/>
      <c r="L115" s="112"/>
      <c r="M115" s="109"/>
      <c r="N115" s="125"/>
      <c r="O115" s="125"/>
      <c r="P115" s="77"/>
      <c r="Q115" s="77"/>
      <c r="R115" s="77"/>
      <c r="S115" s="69"/>
      <c r="T115" s="77"/>
      <c r="U115" s="77"/>
      <c r="V115" s="77"/>
    </row>
    <row r="116" spans="1:22" ht="34.5" customHeight="1">
      <c r="A116" s="127"/>
      <c r="B116" s="94"/>
      <c r="C116" s="31" t="s">
        <v>230</v>
      </c>
      <c r="D116" s="94"/>
      <c r="E116" s="34">
        <f t="shared" si="1"/>
        <v>17</v>
      </c>
      <c r="F116" s="35">
        <v>4</v>
      </c>
      <c r="G116" s="31">
        <v>68</v>
      </c>
      <c r="H116" s="94"/>
      <c r="I116" s="130"/>
      <c r="J116" s="132"/>
      <c r="K116" s="112"/>
      <c r="L116" s="112"/>
      <c r="M116" s="109"/>
      <c r="N116" s="125"/>
      <c r="O116" s="125"/>
      <c r="P116" s="77"/>
      <c r="Q116" s="77"/>
      <c r="R116" s="77"/>
      <c r="S116" s="69"/>
      <c r="T116" s="77"/>
      <c r="U116" s="77"/>
      <c r="V116" s="77"/>
    </row>
    <row r="117" spans="1:22" ht="34.5" customHeight="1">
      <c r="A117" s="127"/>
      <c r="B117" s="94"/>
      <c r="C117" s="31" t="s">
        <v>231</v>
      </c>
      <c r="D117" s="94"/>
      <c r="E117" s="34">
        <f t="shared" si="1"/>
        <v>16</v>
      </c>
      <c r="F117" s="35">
        <v>4</v>
      </c>
      <c r="G117" s="31">
        <v>64</v>
      </c>
      <c r="H117" s="94"/>
      <c r="I117" s="130"/>
      <c r="J117" s="132"/>
      <c r="K117" s="112"/>
      <c r="L117" s="112"/>
      <c r="M117" s="109"/>
      <c r="N117" s="125"/>
      <c r="O117" s="125"/>
      <c r="P117" s="77"/>
      <c r="Q117" s="77"/>
      <c r="R117" s="77"/>
      <c r="S117" s="69"/>
      <c r="T117" s="77"/>
      <c r="U117" s="77"/>
      <c r="V117" s="77"/>
    </row>
    <row r="118" spans="1:22" ht="34.5" customHeight="1">
      <c r="A118" s="127"/>
      <c r="B118" s="95"/>
      <c r="C118" s="31" t="s">
        <v>232</v>
      </c>
      <c r="D118" s="95"/>
      <c r="E118" s="34">
        <f t="shared" si="1"/>
        <v>16</v>
      </c>
      <c r="F118" s="35">
        <v>4</v>
      </c>
      <c r="G118" s="31">
        <v>64</v>
      </c>
      <c r="H118" s="95"/>
      <c r="I118" s="131"/>
      <c r="J118" s="115"/>
      <c r="K118" s="113"/>
      <c r="L118" s="113"/>
      <c r="M118" s="110"/>
      <c r="N118" s="125"/>
      <c r="O118" s="125"/>
      <c r="P118" s="77"/>
      <c r="Q118" s="77"/>
      <c r="R118" s="77"/>
      <c r="S118" s="69"/>
      <c r="T118" s="77"/>
      <c r="U118" s="77"/>
      <c r="V118" s="77"/>
    </row>
    <row r="119" spans="1:22" ht="48" customHeight="1">
      <c r="A119" s="97">
        <v>27</v>
      </c>
      <c r="B119" s="93" t="s">
        <v>233</v>
      </c>
      <c r="C119" s="31" t="s">
        <v>234</v>
      </c>
      <c r="D119" s="93"/>
      <c r="E119" s="34">
        <f t="shared" si="1"/>
        <v>95</v>
      </c>
      <c r="F119" s="35">
        <v>4</v>
      </c>
      <c r="G119" s="31">
        <v>380</v>
      </c>
      <c r="H119" s="93" t="s">
        <v>45</v>
      </c>
      <c r="I119" s="129">
        <v>43854</v>
      </c>
      <c r="J119" s="114">
        <v>44834</v>
      </c>
      <c r="K119" s="111">
        <v>38500</v>
      </c>
      <c r="L119" s="111">
        <f>K119*162*4</f>
        <v>24948000</v>
      </c>
      <c r="M119" s="108" t="s">
        <v>235</v>
      </c>
      <c r="N119" s="102" t="s">
        <v>236</v>
      </c>
      <c r="O119" s="102">
        <v>5948</v>
      </c>
      <c r="P119" s="78" t="s">
        <v>77</v>
      </c>
      <c r="Q119" s="78"/>
      <c r="R119" s="78" t="s">
        <v>237</v>
      </c>
      <c r="S119" s="176" t="s">
        <v>91</v>
      </c>
      <c r="T119" s="78"/>
      <c r="U119" s="78">
        <v>3154483</v>
      </c>
      <c r="V119" s="78"/>
    </row>
    <row r="120" spans="1:22" ht="46.5" customHeight="1">
      <c r="A120" s="97"/>
      <c r="B120" s="95"/>
      <c r="C120" s="31" t="s">
        <v>238</v>
      </c>
      <c r="D120" s="95"/>
      <c r="E120" s="34">
        <f t="shared" si="1"/>
        <v>63</v>
      </c>
      <c r="F120" s="35">
        <v>4</v>
      </c>
      <c r="G120" s="31">
        <v>252</v>
      </c>
      <c r="H120" s="95"/>
      <c r="I120" s="131"/>
      <c r="J120" s="115"/>
      <c r="K120" s="113"/>
      <c r="L120" s="113"/>
      <c r="M120" s="110"/>
      <c r="N120" s="103"/>
      <c r="O120" s="103"/>
      <c r="P120" s="79"/>
      <c r="Q120" s="79"/>
      <c r="R120" s="79"/>
      <c r="S120" s="176"/>
      <c r="T120" s="79"/>
      <c r="U120" s="79"/>
      <c r="V120" s="79"/>
    </row>
    <row r="121" spans="1:22" ht="34.5" customHeight="1">
      <c r="A121" s="127">
        <v>28</v>
      </c>
      <c r="B121" s="93" t="s">
        <v>233</v>
      </c>
      <c r="C121" s="31" t="s">
        <v>234</v>
      </c>
      <c r="D121" s="93"/>
      <c r="E121" s="34">
        <f t="shared" si="1"/>
        <v>95</v>
      </c>
      <c r="F121" s="35">
        <v>4</v>
      </c>
      <c r="G121" s="31">
        <v>380</v>
      </c>
      <c r="H121" s="93" t="s">
        <v>45</v>
      </c>
      <c r="I121" s="129">
        <v>43854</v>
      </c>
      <c r="J121" s="114">
        <v>44834</v>
      </c>
      <c r="K121" s="111">
        <v>38500</v>
      </c>
      <c r="L121" s="111">
        <f>K121*162*4</f>
        <v>24948000</v>
      </c>
      <c r="M121" s="108" t="s">
        <v>235</v>
      </c>
      <c r="N121" s="102" t="s">
        <v>239</v>
      </c>
      <c r="O121" s="102">
        <v>5948</v>
      </c>
      <c r="P121" s="78" t="s">
        <v>77</v>
      </c>
      <c r="Q121" s="78"/>
      <c r="R121" s="78" t="s">
        <v>237</v>
      </c>
      <c r="S121" s="176" t="s">
        <v>91</v>
      </c>
      <c r="T121" s="78"/>
      <c r="U121" s="78">
        <v>3154483</v>
      </c>
      <c r="V121" s="78"/>
    </row>
    <row r="122" spans="1:22" ht="34.5" customHeight="1">
      <c r="A122" s="127"/>
      <c r="B122" s="95"/>
      <c r="C122" s="31" t="s">
        <v>238</v>
      </c>
      <c r="D122" s="95"/>
      <c r="E122" s="34">
        <f t="shared" si="1"/>
        <v>63</v>
      </c>
      <c r="F122" s="35">
        <v>4</v>
      </c>
      <c r="G122" s="31">
        <v>252</v>
      </c>
      <c r="H122" s="95"/>
      <c r="I122" s="131"/>
      <c r="J122" s="115"/>
      <c r="K122" s="113"/>
      <c r="L122" s="113"/>
      <c r="M122" s="110"/>
      <c r="N122" s="103"/>
      <c r="O122" s="103"/>
      <c r="P122" s="79"/>
      <c r="Q122" s="79"/>
      <c r="R122" s="79"/>
      <c r="S122" s="176"/>
      <c r="T122" s="79"/>
      <c r="U122" s="79"/>
      <c r="V122" s="79"/>
    </row>
    <row r="123" spans="1:22" ht="34.5" customHeight="1">
      <c r="A123" s="97">
        <v>29</v>
      </c>
      <c r="B123" s="93" t="s">
        <v>197</v>
      </c>
      <c r="C123" s="47" t="s">
        <v>198</v>
      </c>
      <c r="D123" s="93"/>
      <c r="E123" s="34">
        <f t="shared" ref="E123:E135" si="2">G123/4</f>
        <v>25</v>
      </c>
      <c r="F123" s="35">
        <v>4</v>
      </c>
      <c r="G123" s="35">
        <v>100</v>
      </c>
      <c r="H123" s="93" t="s">
        <v>45</v>
      </c>
      <c r="I123" s="129">
        <v>44585</v>
      </c>
      <c r="J123" s="114">
        <v>44469</v>
      </c>
      <c r="K123" s="111">
        <v>38500</v>
      </c>
      <c r="L123" s="111">
        <f>K123*4*162</f>
        <v>24948000</v>
      </c>
      <c r="M123" s="108" t="s">
        <v>240</v>
      </c>
      <c r="N123" s="102" t="s">
        <v>241</v>
      </c>
      <c r="O123" s="102">
        <v>5964</v>
      </c>
      <c r="P123" s="120" t="s">
        <v>77</v>
      </c>
      <c r="Q123" s="80"/>
      <c r="R123" s="80" t="s">
        <v>27</v>
      </c>
      <c r="S123" s="175" t="s">
        <v>91</v>
      </c>
      <c r="T123" s="80"/>
      <c r="U123" s="80">
        <v>3154464</v>
      </c>
      <c r="V123" s="80"/>
    </row>
    <row r="124" spans="1:22" ht="34.5" customHeight="1">
      <c r="A124" s="97"/>
      <c r="B124" s="94"/>
      <c r="C124" s="47" t="s">
        <v>199</v>
      </c>
      <c r="D124" s="94"/>
      <c r="E124" s="34">
        <f t="shared" si="2"/>
        <v>35</v>
      </c>
      <c r="F124" s="35">
        <v>4</v>
      </c>
      <c r="G124" s="35">
        <v>140</v>
      </c>
      <c r="H124" s="94"/>
      <c r="I124" s="130"/>
      <c r="J124" s="132"/>
      <c r="K124" s="112"/>
      <c r="L124" s="112"/>
      <c r="M124" s="109"/>
      <c r="N124" s="103"/>
      <c r="O124" s="103"/>
      <c r="P124" s="120"/>
      <c r="Q124" s="80"/>
      <c r="R124" s="80"/>
      <c r="S124" s="175"/>
      <c r="T124" s="80"/>
      <c r="U124" s="80"/>
      <c r="V124" s="80"/>
    </row>
    <row r="125" spans="1:22" ht="34.5" customHeight="1">
      <c r="A125" s="97"/>
      <c r="B125" s="94"/>
      <c r="C125" s="47" t="s">
        <v>200</v>
      </c>
      <c r="D125" s="94"/>
      <c r="E125" s="34">
        <f t="shared" si="2"/>
        <v>38</v>
      </c>
      <c r="F125" s="35">
        <v>4</v>
      </c>
      <c r="G125" s="35">
        <v>152</v>
      </c>
      <c r="H125" s="94"/>
      <c r="I125" s="130"/>
      <c r="J125" s="132"/>
      <c r="K125" s="112"/>
      <c r="L125" s="112"/>
      <c r="M125" s="109"/>
      <c r="N125" s="103"/>
      <c r="O125" s="103"/>
      <c r="P125" s="120"/>
      <c r="Q125" s="80"/>
      <c r="R125" s="80"/>
      <c r="S125" s="175"/>
      <c r="T125" s="80"/>
      <c r="U125" s="80"/>
      <c r="V125" s="80"/>
    </row>
    <row r="126" spans="1:22" ht="34.5" customHeight="1">
      <c r="A126" s="97"/>
      <c r="B126" s="94"/>
      <c r="C126" s="47" t="s">
        <v>201</v>
      </c>
      <c r="D126" s="94"/>
      <c r="E126" s="34">
        <f t="shared" si="2"/>
        <v>38</v>
      </c>
      <c r="F126" s="35">
        <v>4</v>
      </c>
      <c r="G126" s="35">
        <v>152</v>
      </c>
      <c r="H126" s="94"/>
      <c r="I126" s="130"/>
      <c r="J126" s="132"/>
      <c r="K126" s="112"/>
      <c r="L126" s="112"/>
      <c r="M126" s="109"/>
      <c r="N126" s="103"/>
      <c r="O126" s="103"/>
      <c r="P126" s="120"/>
      <c r="Q126" s="80"/>
      <c r="R126" s="80"/>
      <c r="S126" s="175"/>
      <c r="T126" s="80"/>
      <c r="U126" s="80"/>
      <c r="V126" s="80"/>
    </row>
    <row r="127" spans="1:22" ht="34.5" customHeight="1">
      <c r="A127" s="97"/>
      <c r="B127" s="94"/>
      <c r="C127" s="47" t="s">
        <v>202</v>
      </c>
      <c r="D127" s="94"/>
      <c r="E127" s="34">
        <f t="shared" si="2"/>
        <v>35</v>
      </c>
      <c r="F127" s="35">
        <v>4</v>
      </c>
      <c r="G127" s="35">
        <v>140</v>
      </c>
      <c r="H127" s="94"/>
      <c r="I127" s="130"/>
      <c r="J127" s="132"/>
      <c r="K127" s="112"/>
      <c r="L127" s="112"/>
      <c r="M127" s="109"/>
      <c r="N127" s="103"/>
      <c r="O127" s="103"/>
      <c r="P127" s="120"/>
      <c r="Q127" s="80"/>
      <c r="R127" s="80"/>
      <c r="S127" s="175"/>
      <c r="T127" s="80"/>
      <c r="U127" s="80"/>
      <c r="V127" s="80"/>
    </row>
    <row r="128" spans="1:22" ht="34.5" customHeight="1">
      <c r="A128" s="98"/>
      <c r="B128" s="95"/>
      <c r="C128" s="47" t="s">
        <v>203</v>
      </c>
      <c r="D128" s="95"/>
      <c r="E128" s="34">
        <f t="shared" si="2"/>
        <v>33</v>
      </c>
      <c r="F128" s="35">
        <v>4</v>
      </c>
      <c r="G128" s="35">
        <v>132</v>
      </c>
      <c r="H128" s="95"/>
      <c r="I128" s="131"/>
      <c r="J128" s="115"/>
      <c r="K128" s="113"/>
      <c r="L128" s="113"/>
      <c r="M128" s="110"/>
      <c r="N128" s="104"/>
      <c r="O128" s="104"/>
      <c r="P128" s="121"/>
      <c r="Q128" s="78"/>
      <c r="R128" s="78"/>
      <c r="S128" s="177"/>
      <c r="T128" s="78"/>
      <c r="U128" s="78"/>
      <c r="V128" s="80"/>
    </row>
    <row r="129" spans="1:23" ht="34.5" customHeight="1">
      <c r="A129" s="126">
        <v>30</v>
      </c>
      <c r="B129" s="93" t="s">
        <v>242</v>
      </c>
      <c r="C129" s="31" t="s">
        <v>243</v>
      </c>
      <c r="D129" s="93"/>
      <c r="E129" s="34">
        <f t="shared" si="2"/>
        <v>18</v>
      </c>
      <c r="F129" s="35">
        <v>4</v>
      </c>
      <c r="G129" s="35">
        <v>72</v>
      </c>
      <c r="H129" s="93" t="s">
        <v>45</v>
      </c>
      <c r="I129" s="129">
        <v>44669</v>
      </c>
      <c r="J129" s="114">
        <v>44803</v>
      </c>
      <c r="K129" s="111">
        <v>38500</v>
      </c>
      <c r="L129" s="111">
        <f>K129*4*83</f>
        <v>12782000</v>
      </c>
      <c r="M129" s="108" t="s">
        <v>244</v>
      </c>
      <c r="N129" s="102" t="s">
        <v>245</v>
      </c>
      <c r="O129" s="102">
        <v>5969</v>
      </c>
      <c r="P129" s="80" t="s">
        <v>77</v>
      </c>
      <c r="Q129" s="80"/>
      <c r="R129" s="80" t="s">
        <v>237</v>
      </c>
      <c r="S129" s="176" t="s">
        <v>91</v>
      </c>
      <c r="T129" s="80"/>
      <c r="U129" s="80">
        <v>3154273</v>
      </c>
      <c r="V129" s="80"/>
    </row>
    <row r="130" spans="1:23" ht="34.5" customHeight="1">
      <c r="A130" s="127"/>
      <c r="B130" s="94"/>
      <c r="C130" s="31" t="s">
        <v>246</v>
      </c>
      <c r="D130" s="94"/>
      <c r="E130" s="34">
        <f t="shared" si="2"/>
        <v>21</v>
      </c>
      <c r="F130" s="35">
        <v>4</v>
      </c>
      <c r="G130" s="35">
        <v>84</v>
      </c>
      <c r="H130" s="94"/>
      <c r="I130" s="130"/>
      <c r="J130" s="132"/>
      <c r="K130" s="112"/>
      <c r="L130" s="112"/>
      <c r="M130" s="109"/>
      <c r="N130" s="103"/>
      <c r="O130" s="103"/>
      <c r="P130" s="80"/>
      <c r="Q130" s="80"/>
      <c r="R130" s="80"/>
      <c r="S130" s="176"/>
      <c r="T130" s="80"/>
      <c r="U130" s="80"/>
      <c r="V130" s="80"/>
    </row>
    <row r="131" spans="1:23" ht="34.5" customHeight="1">
      <c r="A131" s="127"/>
      <c r="B131" s="94"/>
      <c r="C131" s="31" t="s">
        <v>247</v>
      </c>
      <c r="D131" s="94"/>
      <c r="E131" s="34">
        <f t="shared" si="2"/>
        <v>21</v>
      </c>
      <c r="F131" s="35">
        <v>4</v>
      </c>
      <c r="G131" s="35">
        <v>84</v>
      </c>
      <c r="H131" s="94"/>
      <c r="I131" s="130"/>
      <c r="J131" s="132"/>
      <c r="K131" s="112"/>
      <c r="L131" s="112"/>
      <c r="M131" s="109"/>
      <c r="N131" s="103"/>
      <c r="O131" s="103"/>
      <c r="P131" s="80"/>
      <c r="Q131" s="80"/>
      <c r="R131" s="80"/>
      <c r="S131" s="176"/>
      <c r="T131" s="80"/>
      <c r="U131" s="80"/>
      <c r="V131" s="80"/>
    </row>
    <row r="132" spans="1:23" ht="34.5" customHeight="1">
      <c r="A132" s="128"/>
      <c r="B132" s="95"/>
      <c r="C132" s="31" t="s">
        <v>248</v>
      </c>
      <c r="D132" s="95"/>
      <c r="E132" s="34">
        <f t="shared" si="2"/>
        <v>18</v>
      </c>
      <c r="F132" s="35">
        <v>4</v>
      </c>
      <c r="G132" s="35">
        <v>72</v>
      </c>
      <c r="H132" s="95"/>
      <c r="I132" s="131"/>
      <c r="J132" s="115"/>
      <c r="K132" s="113"/>
      <c r="L132" s="113"/>
      <c r="M132" s="110"/>
      <c r="N132" s="104"/>
      <c r="O132" s="104"/>
      <c r="P132" s="80"/>
      <c r="Q132" s="80"/>
      <c r="R132" s="80"/>
      <c r="S132" s="176"/>
      <c r="T132" s="80"/>
      <c r="U132" s="80"/>
      <c r="V132" s="80"/>
    </row>
    <row r="133" spans="1:23" ht="34.5" customHeight="1">
      <c r="A133" s="96">
        <v>31</v>
      </c>
      <c r="B133" s="93" t="s">
        <v>249</v>
      </c>
      <c r="C133" s="31" t="s">
        <v>250</v>
      </c>
      <c r="D133" s="93"/>
      <c r="E133" s="34">
        <f t="shared" si="2"/>
        <v>30</v>
      </c>
      <c r="F133" s="35">
        <v>4</v>
      </c>
      <c r="G133" s="35">
        <v>120</v>
      </c>
      <c r="H133" s="93" t="s">
        <v>45</v>
      </c>
      <c r="I133" s="105">
        <v>44593</v>
      </c>
      <c r="J133" s="106">
        <v>44712</v>
      </c>
      <c r="K133" s="107">
        <v>38500</v>
      </c>
      <c r="L133" s="107">
        <f>K133*4*82</f>
        <v>12628000</v>
      </c>
      <c r="M133" s="108" t="s">
        <v>251</v>
      </c>
      <c r="N133" s="102" t="s">
        <v>25</v>
      </c>
      <c r="O133" s="102">
        <v>5977</v>
      </c>
      <c r="P133" s="86" t="s">
        <v>252</v>
      </c>
      <c r="Q133" s="77">
        <v>15461</v>
      </c>
      <c r="R133" s="77" t="s">
        <v>27</v>
      </c>
      <c r="S133" s="81"/>
      <c r="T133" s="77" t="s">
        <v>28</v>
      </c>
      <c r="U133" s="77"/>
      <c r="V133" s="77"/>
    </row>
    <row r="134" spans="1:23" ht="34.5" customHeight="1">
      <c r="A134" s="97"/>
      <c r="B134" s="94"/>
      <c r="C134" s="31" t="s">
        <v>253</v>
      </c>
      <c r="D134" s="94"/>
      <c r="E134" s="34">
        <f t="shared" si="2"/>
        <v>21</v>
      </c>
      <c r="F134" s="35">
        <v>4</v>
      </c>
      <c r="G134" s="35">
        <v>84</v>
      </c>
      <c r="H134" s="94"/>
      <c r="I134" s="105"/>
      <c r="J134" s="106"/>
      <c r="K134" s="107"/>
      <c r="L134" s="107"/>
      <c r="M134" s="109"/>
      <c r="N134" s="103"/>
      <c r="O134" s="103"/>
      <c r="P134" s="86"/>
      <c r="Q134" s="77"/>
      <c r="R134" s="77"/>
      <c r="S134" s="82"/>
      <c r="T134" s="77"/>
      <c r="U134" s="77"/>
      <c r="V134" s="77"/>
    </row>
    <row r="135" spans="1:23" ht="34.5" customHeight="1">
      <c r="A135" s="98"/>
      <c r="B135" s="95"/>
      <c r="C135" s="31" t="s">
        <v>254</v>
      </c>
      <c r="D135" s="95"/>
      <c r="E135" s="34">
        <f t="shared" si="2"/>
        <v>26</v>
      </c>
      <c r="F135" s="35">
        <v>4</v>
      </c>
      <c r="G135" s="35">
        <v>104</v>
      </c>
      <c r="H135" s="95"/>
      <c r="I135" s="105"/>
      <c r="J135" s="106"/>
      <c r="K135" s="107"/>
      <c r="L135" s="107"/>
      <c r="M135" s="110"/>
      <c r="N135" s="104"/>
      <c r="O135" s="104"/>
      <c r="P135" s="87"/>
      <c r="Q135" s="77"/>
      <c r="R135" s="77"/>
      <c r="S135" s="83"/>
      <c r="T135" s="77"/>
      <c r="U135" s="77"/>
      <c r="V135" s="77"/>
    </row>
    <row r="136" spans="1:23" ht="112.5" customHeight="1">
      <c r="A136" s="27">
        <v>32</v>
      </c>
      <c r="B136" s="31" t="s">
        <v>255</v>
      </c>
      <c r="C136" s="31" t="s">
        <v>256</v>
      </c>
      <c r="D136" s="45"/>
      <c r="E136" s="34">
        <v>48</v>
      </c>
      <c r="F136" s="35">
        <v>4</v>
      </c>
      <c r="G136" s="35">
        <f>E136*F136</f>
        <v>192</v>
      </c>
      <c r="H136" s="45" t="s">
        <v>33</v>
      </c>
      <c r="I136" s="53">
        <v>44593</v>
      </c>
      <c r="J136" s="54">
        <v>44663</v>
      </c>
      <c r="K136" s="55">
        <v>38500</v>
      </c>
      <c r="L136" s="55">
        <f>K136*G136</f>
        <v>7392000</v>
      </c>
      <c r="M136" s="50" t="s">
        <v>257</v>
      </c>
      <c r="N136" s="35" t="s">
        <v>194</v>
      </c>
      <c r="O136" s="35">
        <v>5989</v>
      </c>
      <c r="P136" s="70" t="s">
        <v>258</v>
      </c>
      <c r="Q136" s="70">
        <v>45000</v>
      </c>
      <c r="R136" s="70" t="s">
        <v>27</v>
      </c>
      <c r="S136" s="71"/>
      <c r="T136" s="70"/>
      <c r="U136" s="70"/>
      <c r="V136" s="70"/>
    </row>
    <row r="137" spans="1:23" ht="33.75">
      <c r="A137" s="96">
        <v>33</v>
      </c>
      <c r="B137" s="123" t="s">
        <v>259</v>
      </c>
      <c r="C137" s="31" t="s">
        <v>260</v>
      </c>
      <c r="D137" s="123">
        <v>9.5</v>
      </c>
      <c r="E137" s="124"/>
      <c r="F137" s="125">
        <v>8</v>
      </c>
      <c r="G137" s="122">
        <f>E137*F137</f>
        <v>0</v>
      </c>
      <c r="H137" s="123" t="s">
        <v>33</v>
      </c>
      <c r="I137" s="105">
        <v>44593</v>
      </c>
      <c r="J137" s="105"/>
      <c r="K137" s="116">
        <v>4500000</v>
      </c>
      <c r="L137" s="116">
        <f>D137*K137</f>
        <v>42750000</v>
      </c>
      <c r="M137" s="117" t="s">
        <v>261</v>
      </c>
      <c r="N137" s="118" t="s">
        <v>262</v>
      </c>
      <c r="O137" s="118" t="s">
        <v>263</v>
      </c>
      <c r="P137" s="119" t="s">
        <v>264</v>
      </c>
      <c r="Q137" s="119" t="s">
        <v>265</v>
      </c>
      <c r="R137" s="168" t="s">
        <v>27</v>
      </c>
      <c r="S137" s="81"/>
      <c r="T137" s="119" t="s">
        <v>28</v>
      </c>
      <c r="U137" s="119"/>
      <c r="V137" s="119"/>
      <c r="W137" s="76" t="s">
        <v>266</v>
      </c>
    </row>
    <row r="138" spans="1:23" ht="11.25">
      <c r="A138" s="97"/>
      <c r="B138" s="123"/>
      <c r="C138" s="31" t="s">
        <v>259</v>
      </c>
      <c r="D138" s="123"/>
      <c r="E138" s="124"/>
      <c r="F138" s="125"/>
      <c r="G138" s="122"/>
      <c r="H138" s="123"/>
      <c r="I138" s="105"/>
      <c r="J138" s="105"/>
      <c r="K138" s="116"/>
      <c r="L138" s="116"/>
      <c r="M138" s="117"/>
      <c r="N138" s="118"/>
      <c r="O138" s="118"/>
      <c r="P138" s="119"/>
      <c r="Q138" s="119"/>
      <c r="R138" s="169"/>
      <c r="S138" s="82"/>
      <c r="T138" s="119"/>
      <c r="U138" s="119"/>
      <c r="V138" s="119"/>
      <c r="W138" s="76"/>
    </row>
    <row r="139" spans="1:23" ht="11.25">
      <c r="A139" s="97"/>
      <c r="B139" s="123"/>
      <c r="C139" s="31" t="s">
        <v>259</v>
      </c>
      <c r="D139" s="123"/>
      <c r="E139" s="124"/>
      <c r="F139" s="125"/>
      <c r="G139" s="122"/>
      <c r="H139" s="123"/>
      <c r="I139" s="105"/>
      <c r="J139" s="105"/>
      <c r="K139" s="116"/>
      <c r="L139" s="116"/>
      <c r="M139" s="117"/>
      <c r="N139" s="118"/>
      <c r="O139" s="118"/>
      <c r="P139" s="119"/>
      <c r="Q139" s="119"/>
      <c r="R139" s="169"/>
      <c r="S139" s="82"/>
      <c r="T139" s="119"/>
      <c r="U139" s="119"/>
      <c r="V139" s="119"/>
      <c r="W139" s="76"/>
    </row>
    <row r="140" spans="1:23" ht="11.25">
      <c r="A140" s="97"/>
      <c r="B140" s="123"/>
      <c r="C140" s="31" t="s">
        <v>259</v>
      </c>
      <c r="D140" s="123"/>
      <c r="E140" s="124"/>
      <c r="F140" s="125"/>
      <c r="G140" s="122"/>
      <c r="H140" s="123"/>
      <c r="I140" s="105"/>
      <c r="J140" s="105"/>
      <c r="K140" s="116"/>
      <c r="L140" s="116"/>
      <c r="M140" s="117"/>
      <c r="N140" s="118"/>
      <c r="O140" s="118"/>
      <c r="P140" s="119"/>
      <c r="Q140" s="119"/>
      <c r="R140" s="169"/>
      <c r="S140" s="82"/>
      <c r="T140" s="119"/>
      <c r="U140" s="119"/>
      <c r="V140" s="119"/>
      <c r="W140" s="76"/>
    </row>
    <row r="141" spans="1:23" ht="11.25">
      <c r="A141" s="97"/>
      <c r="B141" s="123"/>
      <c r="C141" s="31" t="s">
        <v>259</v>
      </c>
      <c r="D141" s="123"/>
      <c r="E141" s="124"/>
      <c r="F141" s="125"/>
      <c r="G141" s="122"/>
      <c r="H141" s="123"/>
      <c r="I141" s="105"/>
      <c r="J141" s="105"/>
      <c r="K141" s="116"/>
      <c r="L141" s="116"/>
      <c r="M141" s="117"/>
      <c r="N141" s="118"/>
      <c r="O141" s="118"/>
      <c r="P141" s="119"/>
      <c r="Q141" s="119"/>
      <c r="R141" s="169"/>
      <c r="S141" s="82"/>
      <c r="T141" s="119"/>
      <c r="U141" s="119"/>
      <c r="V141" s="119"/>
      <c r="W141" s="76"/>
    </row>
    <row r="142" spans="1:23" ht="22.5">
      <c r="A142" s="97"/>
      <c r="B142" s="123"/>
      <c r="C142" s="31" t="s">
        <v>267</v>
      </c>
      <c r="D142" s="123"/>
      <c r="E142" s="124"/>
      <c r="F142" s="125"/>
      <c r="G142" s="122"/>
      <c r="H142" s="123"/>
      <c r="I142" s="105"/>
      <c r="J142" s="105"/>
      <c r="K142" s="116"/>
      <c r="L142" s="116"/>
      <c r="M142" s="117"/>
      <c r="N142" s="118"/>
      <c r="O142" s="118"/>
      <c r="P142" s="119"/>
      <c r="Q142" s="119"/>
      <c r="R142" s="169"/>
      <c r="S142" s="82"/>
      <c r="T142" s="119"/>
      <c r="U142" s="119"/>
      <c r="V142" s="119"/>
      <c r="W142" s="76"/>
    </row>
    <row r="143" spans="1:23" ht="22.5">
      <c r="A143" s="97"/>
      <c r="B143" s="123"/>
      <c r="C143" s="31" t="s">
        <v>267</v>
      </c>
      <c r="D143" s="123"/>
      <c r="E143" s="124"/>
      <c r="F143" s="125"/>
      <c r="G143" s="122"/>
      <c r="H143" s="123"/>
      <c r="I143" s="105"/>
      <c r="J143" s="105"/>
      <c r="K143" s="116"/>
      <c r="L143" s="116"/>
      <c r="M143" s="117"/>
      <c r="N143" s="118"/>
      <c r="O143" s="118"/>
      <c r="P143" s="119"/>
      <c r="Q143" s="119"/>
      <c r="R143" s="169"/>
      <c r="S143" s="82"/>
      <c r="T143" s="119"/>
      <c r="U143" s="119"/>
      <c r="V143" s="119"/>
      <c r="W143" s="76"/>
    </row>
    <row r="144" spans="1:23" ht="22.5">
      <c r="A144" s="97"/>
      <c r="B144" s="123"/>
      <c r="C144" s="31" t="s">
        <v>268</v>
      </c>
      <c r="D144" s="123"/>
      <c r="E144" s="124"/>
      <c r="F144" s="125"/>
      <c r="G144" s="122"/>
      <c r="H144" s="123"/>
      <c r="I144" s="105"/>
      <c r="J144" s="105"/>
      <c r="K144" s="116"/>
      <c r="L144" s="116"/>
      <c r="M144" s="117"/>
      <c r="N144" s="118"/>
      <c r="O144" s="118"/>
      <c r="P144" s="119"/>
      <c r="Q144" s="119"/>
      <c r="R144" s="169"/>
      <c r="S144" s="82"/>
      <c r="T144" s="119"/>
      <c r="U144" s="119"/>
      <c r="V144" s="119"/>
      <c r="W144" s="76"/>
    </row>
    <row r="145" spans="1:23" ht="22.5">
      <c r="A145" s="97"/>
      <c r="B145" s="123"/>
      <c r="C145" s="31" t="s">
        <v>268</v>
      </c>
      <c r="D145" s="123"/>
      <c r="E145" s="124"/>
      <c r="F145" s="125"/>
      <c r="G145" s="122"/>
      <c r="H145" s="123"/>
      <c r="I145" s="105"/>
      <c r="J145" s="105"/>
      <c r="K145" s="116"/>
      <c r="L145" s="116"/>
      <c r="M145" s="117"/>
      <c r="N145" s="118"/>
      <c r="O145" s="118"/>
      <c r="P145" s="119"/>
      <c r="Q145" s="119"/>
      <c r="R145" s="170"/>
      <c r="S145" s="83"/>
      <c r="T145" s="119"/>
      <c r="U145" s="119"/>
      <c r="V145" s="119"/>
      <c r="W145" s="76"/>
    </row>
    <row r="146" spans="1:23" ht="90">
      <c r="A146" s="28">
        <v>34</v>
      </c>
      <c r="B146" s="35" t="s">
        <v>269</v>
      </c>
      <c r="C146" s="35" t="s">
        <v>270</v>
      </c>
      <c r="D146" s="31" t="s">
        <v>271</v>
      </c>
      <c r="E146" s="34">
        <v>205</v>
      </c>
      <c r="F146" s="35">
        <v>4</v>
      </c>
      <c r="G146" s="31">
        <f t="shared" ref="G146:G151" si="3">E146*F146</f>
        <v>820</v>
      </c>
      <c r="H146" s="31" t="s">
        <v>33</v>
      </c>
      <c r="I146" s="36">
        <v>44593</v>
      </c>
      <c r="J146" s="36">
        <v>44911</v>
      </c>
      <c r="K146" s="49">
        <v>38500</v>
      </c>
      <c r="L146" s="49">
        <f>G146*K146</f>
        <v>31570000</v>
      </c>
      <c r="M146" s="35" t="s">
        <v>272</v>
      </c>
      <c r="N146" s="38" t="s">
        <v>25</v>
      </c>
      <c r="O146" s="38" t="s">
        <v>273</v>
      </c>
      <c r="P146" s="72" t="s">
        <v>274</v>
      </c>
      <c r="Q146" s="72" t="s">
        <v>275</v>
      </c>
      <c r="R146" s="72" t="s">
        <v>27</v>
      </c>
      <c r="S146" s="71"/>
      <c r="T146" s="72" t="s">
        <v>28</v>
      </c>
      <c r="U146" s="72"/>
      <c r="V146" s="72"/>
    </row>
    <row r="147" spans="1:23" ht="90">
      <c r="A147" s="30">
        <v>35</v>
      </c>
      <c r="B147" s="35" t="s">
        <v>269</v>
      </c>
      <c r="C147" s="35" t="s">
        <v>270</v>
      </c>
      <c r="D147" s="31" t="s">
        <v>271</v>
      </c>
      <c r="E147" s="34">
        <v>205</v>
      </c>
      <c r="F147" s="35">
        <v>4</v>
      </c>
      <c r="G147" s="31">
        <f t="shared" si="3"/>
        <v>820</v>
      </c>
      <c r="H147" s="31" t="s">
        <v>33</v>
      </c>
      <c r="I147" s="36">
        <v>44593</v>
      </c>
      <c r="J147" s="36">
        <v>44911</v>
      </c>
      <c r="K147" s="49">
        <v>38500</v>
      </c>
      <c r="L147" s="49">
        <f t="shared" ref="L147:L154" si="4">G147*K147</f>
        <v>31570000</v>
      </c>
      <c r="M147" s="35" t="s">
        <v>272</v>
      </c>
      <c r="N147" s="38" t="s">
        <v>276</v>
      </c>
      <c r="O147" s="38" t="s">
        <v>273</v>
      </c>
      <c r="P147" s="72" t="s">
        <v>277</v>
      </c>
      <c r="Q147" s="72" t="s">
        <v>278</v>
      </c>
      <c r="R147" s="72" t="s">
        <v>27</v>
      </c>
      <c r="S147" s="71"/>
      <c r="T147" s="72" t="s">
        <v>28</v>
      </c>
      <c r="U147" s="72"/>
      <c r="V147" s="72"/>
      <c r="W147" s="75" t="s">
        <v>266</v>
      </c>
    </row>
    <row r="148" spans="1:23" ht="56.25">
      <c r="A148" s="28">
        <v>36</v>
      </c>
      <c r="B148" s="31" t="s">
        <v>279</v>
      </c>
      <c r="C148" s="31" t="s">
        <v>280</v>
      </c>
      <c r="D148" s="31" t="s">
        <v>271</v>
      </c>
      <c r="E148" s="34">
        <v>205</v>
      </c>
      <c r="F148" s="35">
        <v>4</v>
      </c>
      <c r="G148" s="31">
        <f t="shared" si="3"/>
        <v>820</v>
      </c>
      <c r="H148" s="31" t="s">
        <v>33</v>
      </c>
      <c r="I148" s="36">
        <v>44593</v>
      </c>
      <c r="J148" s="36">
        <v>44911</v>
      </c>
      <c r="K148" s="49">
        <v>38500</v>
      </c>
      <c r="L148" s="49">
        <f t="shared" si="4"/>
        <v>31570000</v>
      </c>
      <c r="M148" s="35" t="s">
        <v>281</v>
      </c>
      <c r="N148" s="38" t="s">
        <v>25</v>
      </c>
      <c r="O148" s="38" t="s">
        <v>282</v>
      </c>
      <c r="P148" s="72" t="s">
        <v>283</v>
      </c>
      <c r="Q148" s="72" t="s">
        <v>284</v>
      </c>
      <c r="R148" s="72" t="s">
        <v>27</v>
      </c>
      <c r="S148" s="71"/>
      <c r="T148" s="72" t="s">
        <v>28</v>
      </c>
      <c r="U148" s="72"/>
      <c r="V148" s="72"/>
    </row>
    <row r="149" spans="1:23" ht="56.25">
      <c r="A149" s="30">
        <v>37</v>
      </c>
      <c r="B149" s="31" t="s">
        <v>279</v>
      </c>
      <c r="C149" s="31" t="s">
        <v>280</v>
      </c>
      <c r="D149" s="31" t="s">
        <v>271</v>
      </c>
      <c r="E149" s="34">
        <v>205</v>
      </c>
      <c r="F149" s="35">
        <v>4</v>
      </c>
      <c r="G149" s="31">
        <f t="shared" si="3"/>
        <v>820</v>
      </c>
      <c r="H149" s="31" t="s">
        <v>33</v>
      </c>
      <c r="I149" s="36">
        <v>44593</v>
      </c>
      <c r="J149" s="36">
        <v>44911</v>
      </c>
      <c r="K149" s="49">
        <v>38500</v>
      </c>
      <c r="L149" s="49">
        <f t="shared" si="4"/>
        <v>31570000</v>
      </c>
      <c r="M149" s="35" t="s">
        <v>281</v>
      </c>
      <c r="N149" s="38" t="s">
        <v>276</v>
      </c>
      <c r="O149" s="38" t="s">
        <v>282</v>
      </c>
      <c r="P149" s="72" t="s">
        <v>285</v>
      </c>
      <c r="Q149" s="73" t="s">
        <v>286</v>
      </c>
      <c r="R149" s="73" t="s">
        <v>27</v>
      </c>
      <c r="S149" s="71"/>
      <c r="T149" s="73" t="s">
        <v>28</v>
      </c>
      <c r="U149" s="73"/>
      <c r="V149" s="73"/>
      <c r="W149" s="75" t="s">
        <v>287</v>
      </c>
    </row>
    <row r="150" spans="1:23" ht="101.25">
      <c r="A150" s="28">
        <v>38</v>
      </c>
      <c r="B150" s="51" t="s">
        <v>288</v>
      </c>
      <c r="C150" s="52" t="s">
        <v>289</v>
      </c>
      <c r="D150" s="31" t="s">
        <v>271</v>
      </c>
      <c r="E150" s="34">
        <v>205</v>
      </c>
      <c r="F150" s="35">
        <v>4</v>
      </c>
      <c r="G150" s="31">
        <f t="shared" si="3"/>
        <v>820</v>
      </c>
      <c r="H150" s="31" t="s">
        <v>33</v>
      </c>
      <c r="I150" s="36">
        <v>44593</v>
      </c>
      <c r="J150" s="36">
        <v>44911</v>
      </c>
      <c r="K150" s="49">
        <v>38500</v>
      </c>
      <c r="L150" s="49">
        <f t="shared" si="4"/>
        <v>31570000</v>
      </c>
      <c r="M150" s="35" t="s">
        <v>290</v>
      </c>
      <c r="N150" s="38" t="s">
        <v>25</v>
      </c>
      <c r="O150" s="38" t="s">
        <v>291</v>
      </c>
      <c r="P150" s="72" t="s">
        <v>292</v>
      </c>
      <c r="Q150" s="72" t="s">
        <v>293</v>
      </c>
      <c r="R150" s="61" t="s">
        <v>27</v>
      </c>
      <c r="S150" s="69"/>
      <c r="T150" s="61"/>
      <c r="U150" s="61"/>
      <c r="V150" s="61"/>
    </row>
    <row r="151" spans="1:23" ht="168.75">
      <c r="A151" s="30">
        <v>39</v>
      </c>
      <c r="B151" s="51" t="s">
        <v>288</v>
      </c>
      <c r="C151" s="52" t="s">
        <v>289</v>
      </c>
      <c r="D151" s="31" t="s">
        <v>271</v>
      </c>
      <c r="E151" s="34">
        <v>205</v>
      </c>
      <c r="F151" s="35">
        <v>4</v>
      </c>
      <c r="G151" s="31">
        <f t="shared" si="3"/>
        <v>820</v>
      </c>
      <c r="H151" s="31" t="s">
        <v>33</v>
      </c>
      <c r="I151" s="36">
        <v>44593</v>
      </c>
      <c r="J151" s="36">
        <v>44911</v>
      </c>
      <c r="K151" s="49">
        <v>38500</v>
      </c>
      <c r="L151" s="49">
        <f t="shared" si="4"/>
        <v>31570000</v>
      </c>
      <c r="M151" s="35" t="s">
        <v>294</v>
      </c>
      <c r="N151" s="38" t="s">
        <v>276</v>
      </c>
      <c r="O151" s="38" t="s">
        <v>291</v>
      </c>
      <c r="P151" s="72" t="s">
        <v>295</v>
      </c>
      <c r="Q151" s="72" t="s">
        <v>296</v>
      </c>
      <c r="R151" s="72" t="s">
        <v>27</v>
      </c>
      <c r="S151" s="71"/>
      <c r="T151" s="72"/>
      <c r="U151" s="72"/>
      <c r="V151" s="72"/>
      <c r="W151" s="75" t="s">
        <v>297</v>
      </c>
    </row>
    <row r="152" spans="1:23" ht="273" customHeight="1">
      <c r="A152" s="28">
        <v>40</v>
      </c>
      <c r="B152" s="31" t="s">
        <v>298</v>
      </c>
      <c r="C152" s="31" t="s">
        <v>299</v>
      </c>
      <c r="D152" s="31" t="s">
        <v>271</v>
      </c>
      <c r="E152" s="34">
        <v>102</v>
      </c>
      <c r="F152" s="35">
        <v>4</v>
      </c>
      <c r="G152" s="31">
        <f t="shared" ref="G152:G153" si="5">E152*F152</f>
        <v>408</v>
      </c>
      <c r="H152" s="31" t="s">
        <v>33</v>
      </c>
      <c r="I152" s="36">
        <v>44593</v>
      </c>
      <c r="J152" s="36">
        <v>44742</v>
      </c>
      <c r="K152" s="49">
        <v>38500</v>
      </c>
      <c r="L152" s="49">
        <f t="shared" si="4"/>
        <v>15708000</v>
      </c>
      <c r="M152" s="35" t="s">
        <v>300</v>
      </c>
      <c r="N152" s="38" t="s">
        <v>276</v>
      </c>
      <c r="O152" s="38" t="s">
        <v>301</v>
      </c>
      <c r="P152" s="74" t="s">
        <v>77</v>
      </c>
      <c r="Q152" s="58"/>
      <c r="R152" s="58" t="s">
        <v>27</v>
      </c>
      <c r="S152" s="68"/>
      <c r="T152" s="58"/>
      <c r="U152" s="58" t="s">
        <v>302</v>
      </c>
      <c r="V152" s="58"/>
    </row>
    <row r="153" spans="1:23" ht="157.5">
      <c r="A153" s="30">
        <v>41</v>
      </c>
      <c r="B153" s="31" t="s">
        <v>303</v>
      </c>
      <c r="C153" s="31" t="s">
        <v>304</v>
      </c>
      <c r="D153" s="31" t="s">
        <v>271</v>
      </c>
      <c r="E153" s="34">
        <v>102</v>
      </c>
      <c r="F153" s="35">
        <v>4</v>
      </c>
      <c r="G153" s="31">
        <f t="shared" si="5"/>
        <v>408</v>
      </c>
      <c r="H153" s="31" t="s">
        <v>33</v>
      </c>
      <c r="I153" s="36">
        <v>44593</v>
      </c>
      <c r="J153" s="36">
        <v>44742</v>
      </c>
      <c r="K153" s="49">
        <v>38500</v>
      </c>
      <c r="L153" s="49">
        <f t="shared" si="4"/>
        <v>15708000</v>
      </c>
      <c r="M153" s="35" t="s">
        <v>305</v>
      </c>
      <c r="N153" s="38" t="s">
        <v>107</v>
      </c>
      <c r="O153" s="38" t="s">
        <v>306</v>
      </c>
      <c r="P153" s="57" t="s">
        <v>307</v>
      </c>
      <c r="Q153" s="56" t="s">
        <v>308</v>
      </c>
      <c r="R153" s="63" t="s">
        <v>27</v>
      </c>
      <c r="T153" s="63" t="s">
        <v>28</v>
      </c>
      <c r="U153" s="63"/>
      <c r="V153" s="63"/>
    </row>
    <row r="154" spans="1:23" ht="135.75" customHeight="1">
      <c r="A154" s="28">
        <v>42</v>
      </c>
      <c r="B154" s="31" t="s">
        <v>309</v>
      </c>
      <c r="C154" s="31" t="s">
        <v>310</v>
      </c>
      <c r="D154" s="31" t="s">
        <v>271</v>
      </c>
      <c r="E154" s="34">
        <v>207</v>
      </c>
      <c r="F154" s="35">
        <v>4</v>
      </c>
      <c r="G154" s="31">
        <f t="shared" ref="G154" si="6">E154*F154</f>
        <v>828</v>
      </c>
      <c r="H154" s="31" t="s">
        <v>33</v>
      </c>
      <c r="I154" s="36">
        <v>44198</v>
      </c>
      <c r="J154" s="36" t="s">
        <v>311</v>
      </c>
      <c r="K154" s="49">
        <v>38500</v>
      </c>
      <c r="L154" s="49">
        <f t="shared" si="4"/>
        <v>31878000</v>
      </c>
      <c r="M154" s="38" t="s">
        <v>312</v>
      </c>
      <c r="N154" s="38" t="s">
        <v>107</v>
      </c>
      <c r="O154" s="38" t="s">
        <v>313</v>
      </c>
      <c r="P154" s="57" t="s">
        <v>314</v>
      </c>
      <c r="Q154" s="57" t="s">
        <v>315</v>
      </c>
      <c r="R154" s="56" t="s">
        <v>27</v>
      </c>
      <c r="S154" s="67"/>
      <c r="T154" s="56"/>
      <c r="U154" s="56"/>
      <c r="V154" s="56"/>
    </row>
    <row r="155" spans="1:23" ht="135.75" customHeight="1">
      <c r="A155" s="30">
        <v>43</v>
      </c>
      <c r="B155" s="31" t="s">
        <v>316</v>
      </c>
      <c r="C155" s="31" t="s">
        <v>317</v>
      </c>
      <c r="D155" s="31">
        <v>9</v>
      </c>
      <c r="E155" s="34"/>
      <c r="F155" s="35">
        <v>8</v>
      </c>
      <c r="G155" s="31">
        <f>E155*F155</f>
        <v>0</v>
      </c>
      <c r="H155" s="31" t="s">
        <v>33</v>
      </c>
      <c r="I155" s="36">
        <v>44593</v>
      </c>
      <c r="J155" s="36">
        <v>44904</v>
      </c>
      <c r="K155" s="49">
        <v>4500000</v>
      </c>
      <c r="L155" s="49">
        <f>K155*D155</f>
        <v>40500000</v>
      </c>
      <c r="M155" s="38" t="s">
        <v>318</v>
      </c>
      <c r="N155" s="50" t="s">
        <v>25</v>
      </c>
      <c r="O155" s="50" t="s">
        <v>319</v>
      </c>
      <c r="P155" s="61" t="s">
        <v>320</v>
      </c>
      <c r="Q155" s="61" t="s">
        <v>321</v>
      </c>
      <c r="R155" s="61" t="s">
        <v>27</v>
      </c>
      <c r="S155" s="71"/>
      <c r="T155" s="61" t="s">
        <v>28</v>
      </c>
      <c r="U155" s="61"/>
      <c r="V155" s="61"/>
    </row>
    <row r="156" spans="1:23" ht="135.75" customHeight="1">
      <c r="A156" s="28">
        <v>44</v>
      </c>
      <c r="B156" s="31" t="s">
        <v>316</v>
      </c>
      <c r="C156" s="31" t="s">
        <v>317</v>
      </c>
      <c r="D156" s="31">
        <v>9</v>
      </c>
      <c r="E156" s="34"/>
      <c r="F156" s="35">
        <v>8</v>
      </c>
      <c r="G156" s="31">
        <f>E156*F156</f>
        <v>0</v>
      </c>
      <c r="H156" s="31" t="s">
        <v>33</v>
      </c>
      <c r="I156" s="36">
        <v>44593</v>
      </c>
      <c r="J156" s="36">
        <v>44895</v>
      </c>
      <c r="K156" s="49">
        <v>4500000</v>
      </c>
      <c r="L156" s="49">
        <f>K156*D156</f>
        <v>40500000</v>
      </c>
      <c r="M156" s="38" t="s">
        <v>318</v>
      </c>
      <c r="N156" s="50" t="s">
        <v>25</v>
      </c>
      <c r="O156" s="50" t="s">
        <v>319</v>
      </c>
      <c r="P156" s="61" t="s">
        <v>322</v>
      </c>
      <c r="Q156" s="61" t="s">
        <v>323</v>
      </c>
      <c r="R156" s="61" t="s">
        <v>27</v>
      </c>
      <c r="S156" s="69"/>
      <c r="T156" s="61"/>
      <c r="U156" s="61"/>
      <c r="V156" s="61"/>
    </row>
    <row r="157" spans="1:23" ht="135.75" customHeight="1">
      <c r="A157" s="30">
        <v>45</v>
      </c>
      <c r="B157" s="31" t="s">
        <v>316</v>
      </c>
      <c r="C157" s="31" t="s">
        <v>317</v>
      </c>
      <c r="D157" s="31">
        <v>9</v>
      </c>
      <c r="E157" s="34"/>
      <c r="F157" s="35">
        <v>8</v>
      </c>
      <c r="G157" s="31">
        <f>E157*F157</f>
        <v>0</v>
      </c>
      <c r="H157" s="31" t="s">
        <v>33</v>
      </c>
      <c r="I157" s="36">
        <v>44593</v>
      </c>
      <c r="J157" s="36">
        <v>44895</v>
      </c>
      <c r="K157" s="49">
        <v>4500000</v>
      </c>
      <c r="L157" s="49">
        <f>K157*D157</f>
        <v>40500000</v>
      </c>
      <c r="M157" s="38" t="s">
        <v>324</v>
      </c>
      <c r="N157" s="38" t="s">
        <v>276</v>
      </c>
      <c r="O157" s="50" t="s">
        <v>319</v>
      </c>
      <c r="P157" s="60" t="s">
        <v>325</v>
      </c>
      <c r="Q157" s="66"/>
      <c r="R157" s="58" t="s">
        <v>27</v>
      </c>
      <c r="S157" s="65" t="s">
        <v>91</v>
      </c>
      <c r="T157" s="58"/>
      <c r="U157" s="58" t="s">
        <v>326</v>
      </c>
      <c r="V157" s="58"/>
    </row>
    <row r="158" spans="1:23" s="8" customFormat="1" ht="36" customHeight="1">
      <c r="A158" s="4"/>
      <c r="B158" s="13"/>
      <c r="C158" s="9"/>
      <c r="D158" s="4"/>
      <c r="E158" s="22"/>
      <c r="F158" s="5"/>
      <c r="G158" s="4"/>
      <c r="H158" s="4"/>
      <c r="I158" s="4"/>
      <c r="J158" s="4"/>
      <c r="K158" s="6"/>
      <c r="L158" s="10">
        <f>SUM(L2:L157)</f>
        <v>1156454000</v>
      </c>
      <c r="M158" s="11"/>
      <c r="N158" s="5"/>
      <c r="O158" s="5"/>
      <c r="P158" s="7"/>
      <c r="Q158" s="7"/>
    </row>
    <row r="159" spans="1:23" s="8" customFormat="1" ht="36" customHeight="1">
      <c r="A159" s="12"/>
      <c r="B159" s="13"/>
      <c r="C159" s="13"/>
      <c r="D159" s="12"/>
      <c r="E159" s="14"/>
      <c r="F159" s="15"/>
      <c r="G159" s="12"/>
      <c r="H159" s="12"/>
      <c r="I159" s="12"/>
      <c r="J159" s="12"/>
      <c r="K159" s="16" t="s">
        <v>327</v>
      </c>
      <c r="L159" s="17">
        <v>1325340733</v>
      </c>
      <c r="M159" s="18" t="s">
        <v>328</v>
      </c>
      <c r="N159" s="15">
        <v>45</v>
      </c>
      <c r="O159" s="15"/>
      <c r="P159" s="19"/>
      <c r="Q159" s="19"/>
    </row>
    <row r="160" spans="1:23" s="8" customFormat="1" ht="36" customHeight="1">
      <c r="A160" s="12"/>
      <c r="B160" s="13"/>
      <c r="C160" s="13"/>
      <c r="D160" s="12"/>
      <c r="E160" s="14"/>
      <c r="F160" s="15"/>
      <c r="G160" s="12"/>
      <c r="H160" s="12"/>
      <c r="I160" s="12"/>
      <c r="J160" s="12"/>
      <c r="K160" s="16"/>
      <c r="L160" s="29">
        <f>L159-L158</f>
        <v>168886733</v>
      </c>
      <c r="M160" s="18"/>
      <c r="N160" s="15"/>
      <c r="O160" s="15"/>
      <c r="P160" s="19"/>
      <c r="Q160" s="19"/>
    </row>
  </sheetData>
  <autoFilter ref="A1:R160" xr:uid="{667FE514-4134-4195-9DC5-8B96DC5B44C9}"/>
  <mergeCells count="572">
    <mergeCell ref="V133:V135"/>
    <mergeCell ref="V137:V145"/>
    <mergeCell ref="S129:S132"/>
    <mergeCell ref="S119:S120"/>
    <mergeCell ref="S121:S122"/>
    <mergeCell ref="S123:S128"/>
    <mergeCell ref="S38:S41"/>
    <mergeCell ref="S42:S43"/>
    <mergeCell ref="S44:S53"/>
    <mergeCell ref="V90:V97"/>
    <mergeCell ref="V98:V102"/>
    <mergeCell ref="V103:V105"/>
    <mergeCell ref="V106:V111"/>
    <mergeCell ref="V112:V118"/>
    <mergeCell ref="V119:V120"/>
    <mergeCell ref="V121:V122"/>
    <mergeCell ref="V123:V128"/>
    <mergeCell ref="V129:V132"/>
    <mergeCell ref="U123:U128"/>
    <mergeCell ref="U129:U132"/>
    <mergeCell ref="U133:U135"/>
    <mergeCell ref="U137:U145"/>
    <mergeCell ref="V44:V53"/>
    <mergeCell ref="V54:V57"/>
    <mergeCell ref="V2:V4"/>
    <mergeCell ref="V5:V9"/>
    <mergeCell ref="V10:V12"/>
    <mergeCell ref="V13:V20"/>
    <mergeCell ref="V21:V25"/>
    <mergeCell ref="V27:V31"/>
    <mergeCell ref="V32:V37"/>
    <mergeCell ref="V38:V41"/>
    <mergeCell ref="V42:V43"/>
    <mergeCell ref="V58:V60"/>
    <mergeCell ref="V61:V63"/>
    <mergeCell ref="V64:V66"/>
    <mergeCell ref="V67:V70"/>
    <mergeCell ref="V71:V75"/>
    <mergeCell ref="V76:V80"/>
    <mergeCell ref="V81:V82"/>
    <mergeCell ref="V83:V87"/>
    <mergeCell ref="V88:V89"/>
    <mergeCell ref="U83:U87"/>
    <mergeCell ref="U88:U89"/>
    <mergeCell ref="U90:U97"/>
    <mergeCell ref="U98:U102"/>
    <mergeCell ref="U103:U105"/>
    <mergeCell ref="U106:U111"/>
    <mergeCell ref="U112:U118"/>
    <mergeCell ref="U119:U120"/>
    <mergeCell ref="U121:U122"/>
    <mergeCell ref="U44:U53"/>
    <mergeCell ref="U54:U57"/>
    <mergeCell ref="U58:U60"/>
    <mergeCell ref="U61:U63"/>
    <mergeCell ref="U64:U66"/>
    <mergeCell ref="U67:U70"/>
    <mergeCell ref="U71:U75"/>
    <mergeCell ref="U76:U80"/>
    <mergeCell ref="U81:U82"/>
    <mergeCell ref="U2:U4"/>
    <mergeCell ref="U5:U9"/>
    <mergeCell ref="U10:U12"/>
    <mergeCell ref="U13:U20"/>
    <mergeCell ref="U21:U25"/>
    <mergeCell ref="U27:U31"/>
    <mergeCell ref="U32:U37"/>
    <mergeCell ref="U38:U41"/>
    <mergeCell ref="U42:U43"/>
    <mergeCell ref="T133:T135"/>
    <mergeCell ref="T137:T145"/>
    <mergeCell ref="S2:S4"/>
    <mergeCell ref="S10:S12"/>
    <mergeCell ref="S13:S20"/>
    <mergeCell ref="S21:S25"/>
    <mergeCell ref="S27:S31"/>
    <mergeCell ref="S32:S37"/>
    <mergeCell ref="T83:T87"/>
    <mergeCell ref="T88:T89"/>
    <mergeCell ref="T90:T97"/>
    <mergeCell ref="T98:T102"/>
    <mergeCell ref="T103:T105"/>
    <mergeCell ref="T106:T111"/>
    <mergeCell ref="T112:T118"/>
    <mergeCell ref="T119:T120"/>
    <mergeCell ref="T121:T122"/>
    <mergeCell ref="T44:T53"/>
    <mergeCell ref="T54:T57"/>
    <mergeCell ref="T58:T60"/>
    <mergeCell ref="T61:T63"/>
    <mergeCell ref="T64:T66"/>
    <mergeCell ref="T2:T4"/>
    <mergeCell ref="T5:T9"/>
    <mergeCell ref="S5:S9"/>
    <mergeCell ref="Q123:Q128"/>
    <mergeCell ref="Q44:Q53"/>
    <mergeCell ref="Q54:Q57"/>
    <mergeCell ref="Q58:Q60"/>
    <mergeCell ref="Q61:Q63"/>
    <mergeCell ref="Q64:Q66"/>
    <mergeCell ref="Q67:Q70"/>
    <mergeCell ref="Q71:Q75"/>
    <mergeCell ref="Q76:Q80"/>
    <mergeCell ref="Q81:Q82"/>
    <mergeCell ref="Q90:Q97"/>
    <mergeCell ref="Q98:Q102"/>
    <mergeCell ref="Q103:Q105"/>
    <mergeCell ref="Q106:Q111"/>
    <mergeCell ref="Q112:Q118"/>
    <mergeCell ref="Q119:Q120"/>
    <mergeCell ref="Q121:Q122"/>
    <mergeCell ref="T10:T12"/>
    <mergeCell ref="T13:T20"/>
    <mergeCell ref="T21:T25"/>
    <mergeCell ref="T27:T31"/>
    <mergeCell ref="T32:T37"/>
    <mergeCell ref="T38:T41"/>
    <mergeCell ref="T42:T43"/>
    <mergeCell ref="R137:R145"/>
    <mergeCell ref="Q2:Q4"/>
    <mergeCell ref="Q5:Q9"/>
    <mergeCell ref="Q10:Q12"/>
    <mergeCell ref="Q13:Q20"/>
    <mergeCell ref="Q21:Q25"/>
    <mergeCell ref="Q27:Q31"/>
    <mergeCell ref="Q32:Q37"/>
    <mergeCell ref="Q38:Q41"/>
    <mergeCell ref="Q42:Q43"/>
    <mergeCell ref="R2:R4"/>
    <mergeCell ref="R5:R9"/>
    <mergeCell ref="R10:R12"/>
    <mergeCell ref="R13:R20"/>
    <mergeCell ref="R21:R25"/>
    <mergeCell ref="R27:R31"/>
    <mergeCell ref="R32:R37"/>
    <mergeCell ref="R38:R41"/>
    <mergeCell ref="R42:R43"/>
    <mergeCell ref="Q129:Q132"/>
    <mergeCell ref="Q133:Q135"/>
    <mergeCell ref="Q137:Q145"/>
    <mergeCell ref="Q83:Q87"/>
    <mergeCell ref="Q88:Q89"/>
    <mergeCell ref="O98:O102"/>
    <mergeCell ref="O103:O105"/>
    <mergeCell ref="O106:O111"/>
    <mergeCell ref="O112:O118"/>
    <mergeCell ref="O119:O120"/>
    <mergeCell ref="O121:O122"/>
    <mergeCell ref="O123:O128"/>
    <mergeCell ref="O129:O132"/>
    <mergeCell ref="O133:O135"/>
    <mergeCell ref="O2:O4"/>
    <mergeCell ref="O5:O9"/>
    <mergeCell ref="O10:O12"/>
    <mergeCell ref="O13:O20"/>
    <mergeCell ref="O21:O25"/>
    <mergeCell ref="O27:O31"/>
    <mergeCell ref="O32:O37"/>
    <mergeCell ref="O42:O43"/>
    <mergeCell ref="O38:O41"/>
    <mergeCell ref="A81:A82"/>
    <mergeCell ref="B81:B82"/>
    <mergeCell ref="B76:B80"/>
    <mergeCell ref="A76:A80"/>
    <mergeCell ref="A103:A105"/>
    <mergeCell ref="B58:B60"/>
    <mergeCell ref="A58:A60"/>
    <mergeCell ref="I58:I60"/>
    <mergeCell ref="J58:J60"/>
    <mergeCell ref="A64:A66"/>
    <mergeCell ref="B64:B66"/>
    <mergeCell ref="B67:B68"/>
    <mergeCell ref="A67:A70"/>
    <mergeCell ref="A61:A63"/>
    <mergeCell ref="B69:B70"/>
    <mergeCell ref="I67:I70"/>
    <mergeCell ref="J67:J70"/>
    <mergeCell ref="A71:A75"/>
    <mergeCell ref="H71:H75"/>
    <mergeCell ref="I71:I75"/>
    <mergeCell ref="J71:J75"/>
    <mergeCell ref="J83:J87"/>
    <mergeCell ref="A88:A89"/>
    <mergeCell ref="H88:H89"/>
    <mergeCell ref="D2:D4"/>
    <mergeCell ref="I5:I6"/>
    <mergeCell ref="J5:J6"/>
    <mergeCell ref="B5:B6"/>
    <mergeCell ref="N58:N60"/>
    <mergeCell ref="N81:N82"/>
    <mergeCell ref="N76:N80"/>
    <mergeCell ref="N103:N105"/>
    <mergeCell ref="N38:N39"/>
    <mergeCell ref="B38:B39"/>
    <mergeCell ref="B42:B43"/>
    <mergeCell ref="N61:N63"/>
    <mergeCell ref="M61:M63"/>
    <mergeCell ref="B21:B25"/>
    <mergeCell ref="K21:K25"/>
    <mergeCell ref="L21:L25"/>
    <mergeCell ref="I34:I37"/>
    <mergeCell ref="J34:J37"/>
    <mergeCell ref="H34:H37"/>
    <mergeCell ref="B34:B37"/>
    <mergeCell ref="B61:B63"/>
    <mergeCell ref="I61:I63"/>
    <mergeCell ref="J61:J63"/>
    <mergeCell ref="B49:B52"/>
    <mergeCell ref="A2:A4"/>
    <mergeCell ref="M2:M4"/>
    <mergeCell ref="N5:N9"/>
    <mergeCell ref="A10:A12"/>
    <mergeCell ref="B10:B12"/>
    <mergeCell ref="M10:M12"/>
    <mergeCell ref="I10:I12"/>
    <mergeCell ref="J10:J12"/>
    <mergeCell ref="K10:K12"/>
    <mergeCell ref="L10:L12"/>
    <mergeCell ref="D5:D9"/>
    <mergeCell ref="B7:B9"/>
    <mergeCell ref="A5:A9"/>
    <mergeCell ref="I7:I9"/>
    <mergeCell ref="J7:J9"/>
    <mergeCell ref="K5:K9"/>
    <mergeCell ref="L5:L9"/>
    <mergeCell ref="N2:N4"/>
    <mergeCell ref="L2:L4"/>
    <mergeCell ref="K2:K4"/>
    <mergeCell ref="J2:J4"/>
    <mergeCell ref="I2:I4"/>
    <mergeCell ref="H2:H4"/>
    <mergeCell ref="B2:B4"/>
    <mergeCell ref="P2:P4"/>
    <mergeCell ref="B27:B31"/>
    <mergeCell ref="A27:A31"/>
    <mergeCell ref="H27:H31"/>
    <mergeCell ref="I27:I31"/>
    <mergeCell ref="J27:J31"/>
    <mergeCell ref="K27:K31"/>
    <mergeCell ref="L27:L31"/>
    <mergeCell ref="M27:M31"/>
    <mergeCell ref="N27:N31"/>
    <mergeCell ref="D13:D20"/>
    <mergeCell ref="D21:D25"/>
    <mergeCell ref="M21:M25"/>
    <mergeCell ref="N21:N25"/>
    <mergeCell ref="P21:P25"/>
    <mergeCell ref="A21:A25"/>
    <mergeCell ref="H21:H25"/>
    <mergeCell ref="I21:I25"/>
    <mergeCell ref="J21:J25"/>
    <mergeCell ref="B18:B20"/>
    <mergeCell ref="H18:H20"/>
    <mergeCell ref="A13:A20"/>
    <mergeCell ref="N13:N20"/>
    <mergeCell ref="B14:B15"/>
    <mergeCell ref="J44:J53"/>
    <mergeCell ref="K44:K53"/>
    <mergeCell ref="L44:L53"/>
    <mergeCell ref="N44:N53"/>
    <mergeCell ref="B44:B48"/>
    <mergeCell ref="A42:A43"/>
    <mergeCell ref="P5:P9"/>
    <mergeCell ref="H14:H15"/>
    <mergeCell ref="I14:I15"/>
    <mergeCell ref="J14:J15"/>
    <mergeCell ref="B16:B17"/>
    <mergeCell ref="H16:H17"/>
    <mergeCell ref="I16:I17"/>
    <mergeCell ref="J16:J17"/>
    <mergeCell ref="J18:J20"/>
    <mergeCell ref="M5:M9"/>
    <mergeCell ref="M13:M20"/>
    <mergeCell ref="H42:H43"/>
    <mergeCell ref="I42:I43"/>
    <mergeCell ref="J42:J43"/>
    <mergeCell ref="I18:I20"/>
    <mergeCell ref="L38:L41"/>
    <mergeCell ref="P27:P31"/>
    <mergeCell ref="K32:K37"/>
    <mergeCell ref="D58:D60"/>
    <mergeCell ref="H58:H60"/>
    <mergeCell ref="D64:D66"/>
    <mergeCell ref="N64:N66"/>
    <mergeCell ref="A32:A37"/>
    <mergeCell ref="B32:B33"/>
    <mergeCell ref="D38:D41"/>
    <mergeCell ref="H32:H33"/>
    <mergeCell ref="I32:I33"/>
    <mergeCell ref="J32:J33"/>
    <mergeCell ref="I38:I41"/>
    <mergeCell ref="J38:J41"/>
    <mergeCell ref="H38:H41"/>
    <mergeCell ref="A38:A41"/>
    <mergeCell ref="A54:A57"/>
    <mergeCell ref="B55:B56"/>
    <mergeCell ref="K54:K57"/>
    <mergeCell ref="L54:L57"/>
    <mergeCell ref="K42:K43"/>
    <mergeCell ref="L42:L43"/>
    <mergeCell ref="M42:M43"/>
    <mergeCell ref="N42:N43"/>
    <mergeCell ref="A44:A53"/>
    <mergeCell ref="D44:D53"/>
    <mergeCell ref="D71:D75"/>
    <mergeCell ref="H10:H12"/>
    <mergeCell ref="H5:H9"/>
    <mergeCell ref="H81:H82"/>
    <mergeCell ref="N10:N12"/>
    <mergeCell ref="K13:K20"/>
    <mergeCell ref="L13:L20"/>
    <mergeCell ref="D42:D43"/>
    <mergeCell ref="D54:D57"/>
    <mergeCell ref="D34:D37"/>
    <mergeCell ref="D32:D33"/>
    <mergeCell ref="D10:D12"/>
    <mergeCell ref="D27:D31"/>
    <mergeCell ref="K67:K70"/>
    <mergeCell ref="L67:L70"/>
    <mergeCell ref="N67:N70"/>
    <mergeCell ref="H64:H66"/>
    <mergeCell ref="I64:I66"/>
    <mergeCell ref="J64:J66"/>
    <mergeCell ref="M64:M66"/>
    <mergeCell ref="L64:L66"/>
    <mergeCell ref="K64:K66"/>
    <mergeCell ref="H67:H70"/>
    <mergeCell ref="D61:D63"/>
    <mergeCell ref="H83:H87"/>
    <mergeCell ref="I83:I87"/>
    <mergeCell ref="M71:M75"/>
    <mergeCell ref="N71:N75"/>
    <mergeCell ref="H61:H63"/>
    <mergeCell ref="H44:H53"/>
    <mergeCell ref="H54:H57"/>
    <mergeCell ref="M81:M82"/>
    <mergeCell ref="I81:I82"/>
    <mergeCell ref="J81:J82"/>
    <mergeCell ref="K81:K82"/>
    <mergeCell ref="L81:L82"/>
    <mergeCell ref="H76:H80"/>
    <mergeCell ref="J76:J80"/>
    <mergeCell ref="I76:I80"/>
    <mergeCell ref="K61:K63"/>
    <mergeCell ref="L61:L63"/>
    <mergeCell ref="L76:L80"/>
    <mergeCell ref="M76:M80"/>
    <mergeCell ref="K83:K87"/>
    <mergeCell ref="L83:L87"/>
    <mergeCell ref="M83:M87"/>
    <mergeCell ref="K58:K60"/>
    <mergeCell ref="I44:I53"/>
    <mergeCell ref="P81:P82"/>
    <mergeCell ref="K76:K80"/>
    <mergeCell ref="N83:N87"/>
    <mergeCell ref="P83:P87"/>
    <mergeCell ref="P38:P41"/>
    <mergeCell ref="P42:P43"/>
    <mergeCell ref="M38:M41"/>
    <mergeCell ref="O67:O70"/>
    <mergeCell ref="O76:O80"/>
    <mergeCell ref="O54:O57"/>
    <mergeCell ref="O81:O82"/>
    <mergeCell ref="O83:O87"/>
    <mergeCell ref="K38:K41"/>
    <mergeCell ref="P71:P75"/>
    <mergeCell ref="P67:P70"/>
    <mergeCell ref="P64:P66"/>
    <mergeCell ref="L58:L60"/>
    <mergeCell ref="O44:O53"/>
    <mergeCell ref="K71:K75"/>
    <mergeCell ref="L71:L75"/>
    <mergeCell ref="P58:P60"/>
    <mergeCell ref="P54:P57"/>
    <mergeCell ref="O58:O60"/>
    <mergeCell ref="O61:O63"/>
    <mergeCell ref="L32:L37"/>
    <mergeCell ref="N32:N37"/>
    <mergeCell ref="P32:P37"/>
    <mergeCell ref="M32:M37"/>
    <mergeCell ref="M44:M53"/>
    <mergeCell ref="M54:M57"/>
    <mergeCell ref="M67:M70"/>
    <mergeCell ref="P76:P80"/>
    <mergeCell ref="O64:O66"/>
    <mergeCell ref="N54:N56"/>
    <mergeCell ref="M58:M60"/>
    <mergeCell ref="O71:O75"/>
    <mergeCell ref="A90:A97"/>
    <mergeCell ref="I90:I97"/>
    <mergeCell ref="J90:J97"/>
    <mergeCell ref="K90:K97"/>
    <mergeCell ref="N88:N89"/>
    <mergeCell ref="N90:N97"/>
    <mergeCell ref="M90:M97"/>
    <mergeCell ref="M88:M89"/>
    <mergeCell ref="L88:L89"/>
    <mergeCell ref="H90:H97"/>
    <mergeCell ref="B92:B97"/>
    <mergeCell ref="B90:B91"/>
    <mergeCell ref="L90:L97"/>
    <mergeCell ref="D90:D97"/>
    <mergeCell ref="D88:D89"/>
    <mergeCell ref="K88:K89"/>
    <mergeCell ref="B112:B118"/>
    <mergeCell ref="I112:I118"/>
    <mergeCell ref="J112:J118"/>
    <mergeCell ref="K112:K118"/>
    <mergeCell ref="L112:L118"/>
    <mergeCell ref="M112:M118"/>
    <mergeCell ref="N112:N118"/>
    <mergeCell ref="P112:P118"/>
    <mergeCell ref="B106:B111"/>
    <mergeCell ref="L106:L111"/>
    <mergeCell ref="I106:I111"/>
    <mergeCell ref="J106:J111"/>
    <mergeCell ref="K106:K111"/>
    <mergeCell ref="M106:M111"/>
    <mergeCell ref="N106:N111"/>
    <mergeCell ref="M119:M120"/>
    <mergeCell ref="I121:I122"/>
    <mergeCell ref="J121:J122"/>
    <mergeCell ref="K121:K122"/>
    <mergeCell ref="L121:L122"/>
    <mergeCell ref="M121:M122"/>
    <mergeCell ref="I119:I120"/>
    <mergeCell ref="D76:D80"/>
    <mergeCell ref="P90:P97"/>
    <mergeCell ref="P106:P111"/>
    <mergeCell ref="P103:P105"/>
    <mergeCell ref="P98:P102"/>
    <mergeCell ref="I103:I105"/>
    <mergeCell ref="J103:J105"/>
    <mergeCell ref="K103:K105"/>
    <mergeCell ref="L103:L105"/>
    <mergeCell ref="K98:K102"/>
    <mergeCell ref="L98:L102"/>
    <mergeCell ref="M98:M102"/>
    <mergeCell ref="N98:N102"/>
    <mergeCell ref="H98:H102"/>
    <mergeCell ref="O88:O89"/>
    <mergeCell ref="O90:O97"/>
    <mergeCell ref="P88:P89"/>
    <mergeCell ref="B123:B128"/>
    <mergeCell ref="A106:A111"/>
    <mergeCell ref="B83:B87"/>
    <mergeCell ref="A83:A87"/>
    <mergeCell ref="I123:I128"/>
    <mergeCell ref="J123:J128"/>
    <mergeCell ref="I88:I89"/>
    <mergeCell ref="J88:J89"/>
    <mergeCell ref="B88:B89"/>
    <mergeCell ref="A98:A102"/>
    <mergeCell ref="B98:B101"/>
    <mergeCell ref="D98:D102"/>
    <mergeCell ref="A123:A128"/>
    <mergeCell ref="H123:H128"/>
    <mergeCell ref="A121:A122"/>
    <mergeCell ref="B121:B122"/>
    <mergeCell ref="H121:H122"/>
    <mergeCell ref="B119:B120"/>
    <mergeCell ref="A119:A120"/>
    <mergeCell ref="H119:H120"/>
    <mergeCell ref="A112:A118"/>
    <mergeCell ref="B103:B104"/>
    <mergeCell ref="H103:H105"/>
    <mergeCell ref="H106:H111"/>
    <mergeCell ref="B129:B132"/>
    <mergeCell ref="A129:A132"/>
    <mergeCell ref="M129:M132"/>
    <mergeCell ref="H129:H132"/>
    <mergeCell ref="I129:I132"/>
    <mergeCell ref="J129:J132"/>
    <mergeCell ref="K129:K132"/>
    <mergeCell ref="L129:L132"/>
    <mergeCell ref="B133:B135"/>
    <mergeCell ref="G137:G145"/>
    <mergeCell ref="H137:H145"/>
    <mergeCell ref="I137:I145"/>
    <mergeCell ref="J137:J145"/>
    <mergeCell ref="K137:K145"/>
    <mergeCell ref="A137:A145"/>
    <mergeCell ref="D137:D145"/>
    <mergeCell ref="E137:E145"/>
    <mergeCell ref="F137:F145"/>
    <mergeCell ref="B137:B145"/>
    <mergeCell ref="L137:L145"/>
    <mergeCell ref="M137:M145"/>
    <mergeCell ref="N137:N145"/>
    <mergeCell ref="P137:P145"/>
    <mergeCell ref="O137:O145"/>
    <mergeCell ref="P133:P135"/>
    <mergeCell ref="P129:P132"/>
    <mergeCell ref="P123:P128"/>
    <mergeCell ref="N129:N132"/>
    <mergeCell ref="M133:M135"/>
    <mergeCell ref="N133:N135"/>
    <mergeCell ref="L133:L135"/>
    <mergeCell ref="L123:L128"/>
    <mergeCell ref="M123:M128"/>
    <mergeCell ref="N119:N120"/>
    <mergeCell ref="N121:N122"/>
    <mergeCell ref="P119:P120"/>
    <mergeCell ref="P121:P122"/>
    <mergeCell ref="N123:N128"/>
    <mergeCell ref="D67:D70"/>
    <mergeCell ref="D133:D135"/>
    <mergeCell ref="D129:D132"/>
    <mergeCell ref="D123:D128"/>
    <mergeCell ref="D121:D122"/>
    <mergeCell ref="D119:D120"/>
    <mergeCell ref="D112:D118"/>
    <mergeCell ref="D106:D111"/>
    <mergeCell ref="D103:D105"/>
    <mergeCell ref="I133:I135"/>
    <mergeCell ref="J133:J135"/>
    <mergeCell ref="K133:K135"/>
    <mergeCell ref="H133:H135"/>
    <mergeCell ref="H112:H118"/>
    <mergeCell ref="M103:M105"/>
    <mergeCell ref="K123:K128"/>
    <mergeCell ref="J119:J120"/>
    <mergeCell ref="K119:K120"/>
    <mergeCell ref="L119:L120"/>
    <mergeCell ref="B71:B75"/>
    <mergeCell ref="A133:A135"/>
    <mergeCell ref="D83:D87"/>
    <mergeCell ref="D81:D82"/>
    <mergeCell ref="P10:P12"/>
    <mergeCell ref="P13:P20"/>
    <mergeCell ref="P44:P53"/>
    <mergeCell ref="R103:R105"/>
    <mergeCell ref="P61:P63"/>
    <mergeCell ref="R44:R53"/>
    <mergeCell ref="R54:R57"/>
    <mergeCell ref="R58:R60"/>
    <mergeCell ref="R61:R63"/>
    <mergeCell ref="R64:R66"/>
    <mergeCell ref="R67:R70"/>
    <mergeCell ref="R71:R75"/>
    <mergeCell ref="R76:R80"/>
    <mergeCell ref="R81:R82"/>
    <mergeCell ref="R83:R87"/>
    <mergeCell ref="R133:R135"/>
    <mergeCell ref="R88:R89"/>
    <mergeCell ref="R90:R97"/>
    <mergeCell ref="R98:R102"/>
    <mergeCell ref="R106:R111"/>
    <mergeCell ref="W137:W145"/>
    <mergeCell ref="R112:R118"/>
    <mergeCell ref="R119:R120"/>
    <mergeCell ref="R121:R122"/>
    <mergeCell ref="R123:R128"/>
    <mergeCell ref="R129:R132"/>
    <mergeCell ref="S137:S145"/>
    <mergeCell ref="S133:S135"/>
    <mergeCell ref="S54:S57"/>
    <mergeCell ref="S71:S75"/>
    <mergeCell ref="S106:S111"/>
    <mergeCell ref="S98:S102"/>
    <mergeCell ref="S90:S97"/>
    <mergeCell ref="S83:S87"/>
    <mergeCell ref="S81:S82"/>
    <mergeCell ref="S67:S70"/>
    <mergeCell ref="S58:S60"/>
    <mergeCell ref="S61:S63"/>
    <mergeCell ref="T67:T70"/>
    <mergeCell ref="T71:T75"/>
    <mergeCell ref="T76:T80"/>
    <mergeCell ref="T81:T82"/>
    <mergeCell ref="T123:T128"/>
    <mergeCell ref="T129:T132"/>
  </mergeCells>
  <pageMargins left="0.7" right="0.7" top="0.75" bottom="0.75" header="0.3" footer="0.3"/>
  <pageSetup orientation="portrait" verticalDpi="360"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David Alfonso Capacho Lozada</dc:creator>
  <cp:keywords/>
  <dc:description/>
  <cp:lastModifiedBy/>
  <cp:revision/>
  <dcterms:created xsi:type="dcterms:W3CDTF">2021-09-15T12:50:22Z</dcterms:created>
  <dcterms:modified xsi:type="dcterms:W3CDTF">2022-01-21T01:40:15Z</dcterms:modified>
  <cp:category/>
  <cp:contentStatus/>
</cp:coreProperties>
</file>