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AÑO 2022\CONTRATACION\RADICADO 465 REGULAR VIRTUAL\CORREGIDO 8-2-22 RADICADO 465\"/>
    </mc:Choice>
  </mc:AlternateContent>
  <xr:revisionPtr revIDLastSave="0" documentId="8_{104A1A34-DAF7-47B0-9B84-3C2DB3392C57}" xr6:coauthVersionLast="47" xr6:coauthVersionMax="47" xr10:uidLastSave="{00000000-0000-0000-0000-000000000000}"/>
  <bookViews>
    <workbookView xWindow="-108" yWindow="-108" windowWidth="23256" windowHeight="12576" tabRatio="598" activeTab="1" xr2:uid="{00000000-000D-0000-FFFF-FFFF00000000}"/>
  </bookViews>
  <sheets>
    <sheet name="Instrucciones" sheetId="18" r:id="rId1"/>
    <sheet name="ANEXO 2 REGULAR " sheetId="21" r:id="rId2"/>
    <sheet name="ANEXO 2 VIRTUALES  " sheetId="22" r:id="rId3"/>
  </sheets>
  <definedNames>
    <definedName name="_xlnm._FilterDatabase" localSheetId="1" hidden="1">'ANEXO 2 REGULAR '!$A$15:$P$47</definedName>
    <definedName name="_xlnm._FilterDatabase" localSheetId="2" hidden="1">'ANEXO 2 VIRTUALES  '!$A$8:$O$19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6" i="21" l="1"/>
  <c r="E45" i="21"/>
  <c r="M37" i="21"/>
  <c r="K37" i="21"/>
  <c r="M18" i="21" l="1"/>
  <c r="K18" i="21"/>
  <c r="K44" i="21" l="1"/>
  <c r="M44" i="21"/>
  <c r="E19" i="22" l="1"/>
  <c r="M18" i="22"/>
  <c r="K18" i="22"/>
  <c r="M17" i="22"/>
  <c r="K17" i="22"/>
  <c r="M16" i="22"/>
  <c r="K16" i="22"/>
  <c r="M43" i="21"/>
  <c r="K43" i="21"/>
  <c r="M42" i="21"/>
  <c r="K42" i="21"/>
  <c r="M41" i="21"/>
  <c r="K41" i="21"/>
  <c r="M40" i="21"/>
  <c r="K40" i="21"/>
  <c r="M39" i="21"/>
  <c r="K39" i="21"/>
  <c r="M38" i="21"/>
  <c r="K38" i="21"/>
  <c r="M36" i="21"/>
  <c r="K36" i="21"/>
  <c r="M35" i="21"/>
  <c r="K35" i="21"/>
  <c r="M17" i="21"/>
  <c r="K17" i="21"/>
  <c r="M34" i="21"/>
  <c r="K34" i="21"/>
  <c r="M33" i="21"/>
  <c r="K33" i="21"/>
  <c r="M32" i="21"/>
  <c r="K32" i="21"/>
  <c r="M31" i="21"/>
  <c r="K31" i="21"/>
  <c r="M16" i="21"/>
  <c r="K16" i="21"/>
  <c r="M30" i="21"/>
  <c r="K30" i="21"/>
  <c r="M29" i="21"/>
  <c r="K29" i="21"/>
  <c r="M28" i="21"/>
  <c r="K28" i="21"/>
  <c r="M27" i="21"/>
  <c r="K27" i="21"/>
  <c r="M26" i="21"/>
  <c r="K26" i="21"/>
  <c r="M25" i="21"/>
  <c r="K25" i="21"/>
  <c r="M24" i="21"/>
  <c r="K24" i="21"/>
  <c r="M23" i="21"/>
  <c r="K23" i="21"/>
  <c r="M22" i="21"/>
  <c r="K22" i="21"/>
  <c r="M21" i="21"/>
  <c r="K21" i="21"/>
  <c r="M20" i="21"/>
  <c r="K20" i="21"/>
  <c r="M19" i="21"/>
  <c r="K19" i="21"/>
  <c r="M45" i="21" l="1"/>
  <c r="K19" i="22"/>
  <c r="K45" i="21"/>
  <c r="M19" i="22"/>
  <c r="B11" i="22" l="1"/>
  <c r="B11" i="21"/>
</calcChain>
</file>

<file path=xl/sharedStrings.xml><?xml version="1.0" encoding="utf-8"?>
<sst xmlns="http://schemas.openxmlformats.org/spreadsheetml/2006/main" count="283" uniqueCount="134">
  <si>
    <t>Nombre:</t>
  </si>
  <si>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</si>
  <si>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</si>
  <si>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</si>
  <si>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</si>
  <si>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</si>
  <si>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</si>
  <si>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</si>
  <si>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</si>
  <si>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</si>
  <si>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</si>
  <si>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</si>
  <si>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</si>
  <si>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</si>
  <si>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TOTALES</t>
  </si>
  <si>
    <t>PROFESIONALES</t>
  </si>
  <si>
    <t>TECNICOS Y/O TECNOLOGOS</t>
  </si>
  <si>
    <t>PRIMERA OFERTA -   SEGUNDA OFERTA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</si>
  <si>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</si>
  <si>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</si>
  <si>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</si>
  <si>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</si>
  <si>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</si>
  <si>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</si>
  <si>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</si>
  <si>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</si>
  <si>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</si>
  <si>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</si>
  <si>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</si>
  <si>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</si>
  <si>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</si>
  <si>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</si>
  <si>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</si>
  <si>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</si>
  <si>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</si>
  <si>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</si>
  <si>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</si>
  <si>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</si>
  <si>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</si>
  <si>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</si>
  <si>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</si>
  <si>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</si>
  <si>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</si>
  <si>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</si>
  <si>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</si>
  <si>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</si>
  <si>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</si>
  <si>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</si>
  <si>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</si>
  <si>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</si>
  <si>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</si>
  <si>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</si>
  <si>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</si>
  <si>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</si>
  <si>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</si>
  <si>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</si>
  <si>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</si>
  <si>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</si>
  <si>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</si>
  <si>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</si>
  <si>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</si>
  <si>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</si>
  <si>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</si>
  <si>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</si>
  <si>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</si>
  <si>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</si>
  <si>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</si>
  <si>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</si>
  <si>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</si>
  <si>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</si>
  <si>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</si>
  <si>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TOPE GLOBAL PROGRAMADO: 5</t>
  </si>
  <si>
    <t xml:space="preserve">ELABORADO POR: </t>
  </si>
  <si>
    <t>AMAZONAS - CBTA</t>
  </si>
  <si>
    <t>PRESTACION DE SERVICIOS PERSONALES</t>
  </si>
  <si>
    <t>ARTURO ARANGO SANTOS</t>
  </si>
  <si>
    <t>% UTILIZADO:  0,0%</t>
  </si>
  <si>
    <t>Profesional</t>
  </si>
  <si>
    <t>Subdirector del Centro Para la Biodiversidad y el Turismo del Amazonas</t>
  </si>
  <si>
    <t>Título profesional en los núcleos de conocimiento de: Contaduría pública. Tarjeta Profesional en los Casos Exigidos por la Ley Veinticuatro (24) meses de experiencia distribuida así: Doce (12) meses de experiencia laboral relacionada con el desempeño en el área de CONTABILIDAD y doce (12) meses en docencia o instrucción.</t>
  </si>
  <si>
    <t>PERIODO : AÑO 2022</t>
  </si>
  <si>
    <t>lmpartir formación Complementaria, Titulada y Seguimiento a la etapa productiva en el área Forestal - Medio Ambiente.</t>
  </si>
  <si>
    <t>Título de Tecnólogo en el núcleo básico de conocimiento en Ingeniería Ambiental, Sanitaria y afines, o Ingeniería Forestal y afines Treinta (30) meses de experiencia distribuida así: Dieciocho (18) meses de experiencia relacionada con el desempeño en FORESTAL y doce (12) meses en docencia o instrucción.
Título de Profesional en el núcleo básico de conocimiento en Ingeniería Ambiental, Sanitaria y afines, o Ingeniería Forestal y afines, o Biología, microbiología y afines, Tarjeta Profesional en los Casos Exigidos por la Ley. Veinticuatro (24) meses de experiencia distribuida así: Doce (12) meses de experiencia relacionada con el desempeño en FORESTAL y doce (12) meses en docencia o instrucción.</t>
  </si>
  <si>
    <t>lmpartir formación Complementaria, titulada Y seguimiento a la etapa productiva en el área Gestión Administrativa y Financiera - Contabilidad.</t>
  </si>
  <si>
    <t>lmpartir formación Complementaria, titulada Y seguimiento a la etapa productiva en el área Informática Diseño y Desarrollo de Software - Infraestructura.</t>
  </si>
  <si>
    <t>lmpartir formación Complementaria, Titulada y Seguimiento a la etapa productiva en el área de Hotelería y Turismo y Afines.</t>
  </si>
  <si>
    <t>Título Profesional en los núcleos de conocimiento de: Administración Turística y afines. Tarjeta Profesional en los Casos Exigidos por la Ley Veinticuatro (24) meses de experiencia distribuida así: Doce (12) meses de experiencia laboral relacionada con el desempeño en el área de TURISMO y doce (12) meses en docencia o instrucción.</t>
  </si>
  <si>
    <t>lmpartir formación Complementaria, Titulada y seguimiento a la etapa productiva en el area de Institucional de Integralidad de la Formación - Interacción Consigo Mismo, con los demás, con la Naturaleza y con la Trascendencia</t>
  </si>
  <si>
    <t>lmpartir formación Complementaria, Titulada y Seguimiento a la etapa productiva en el área de la Salud Oral en La Formación Profesional</t>
  </si>
  <si>
    <t>NIVEL PROFESIONAL: Título de Profesional en el núcleo básico de conocimiento en Salud Odontología y Afines. Tarjeta Profesional en los Casos Exigidos por la Ley Veinticuatro (24) meses de experiencia distribuida así: Doce (12) meses de experiencia relacionada con el desempeño en el área Odontológica y doce (12) meses en docencia o instrucción.</t>
  </si>
  <si>
    <t>lmpartir formación Complementaria, titulada, seguimiento a la etapa productiva en el area de Salud - Salud Pública.</t>
  </si>
  <si>
    <t>Título profesional en los núcleos de conocimiento de Enfermería, o Medicina; Tarjeta Profesional en los Casos Exigidos por la Ley 
Veinticuatro (24) meses de experiencia distribuida así: Doce (12) meses de experiencia laboral relacionada con el desempeño en el área de SALUD - SALUD PÚBLICA y doce (12) meses en docencia o instrucción</t>
  </si>
  <si>
    <t>lmpartir formación Complementaria, titulada, seguimiento a la etapa productiva en el area Gestión Administrativa y Financiera - Talento Humano.</t>
  </si>
  <si>
    <t>lmpartir formación Complementaria,  titulada, seguimiento a la etapa productiva en el area de Gestión Administrativa y Financiera - Gestión Documental</t>
  </si>
  <si>
    <t>Tecnólogo en Asistencia en organización de archivos y afines, Cuarenta y dos (42) meses de experiencia distribuida así: Treinta (30) meses de experiencia laboral relacionada con el desempeño en el área de GESTIÓN DOCUMENTAL y doce (12) meses en docencia o instrucción.
Título profesional en los núcleos de conocimiento de: Bibliotecología, otros de ciencias sociales y humanas, Tarjeta Profesional en los Casos Exigidos por la Ley; Veinticuatro (24) meses de experiencia distribuida así: Doce (12) meses de experiencia laboral relacionada con el desempeño en el área de GESTIÓN DOCUMENTAL y doce (12) meses en docencia o instrucción.</t>
  </si>
  <si>
    <t>Título profesional en los núcleos de conocimiento de Filosofía, Teología y afines, o Pedagogía, o Psicopedagogo o Psicología,. Tarjeta Profesional en los Casos Exigidos por la Ley.
Veinticuatro (24) meses de experiencia distribuida así: Doce (12) meses de experiencia laboral relacionada con el desempeño en el área de INTERACCIÓN CONSIGO MISMO, CON LOS DEMÁS, CON LA NATURALEZA Y CON LA TRASCENDENCIA y doce (12) meses en docencia o instrucción.</t>
  </si>
  <si>
    <t>lmpartir formación Complementaria, Titulada y seguimiento a la etapa productiva en el area de Asistencia en la Función Pública</t>
  </si>
  <si>
    <t>Título profesional en los núcleos de conocimiento de: Administración, o Economía. Tarjeta Profesional en los Casos Exigidos por la Ley Veinticuatro (24) meses de experiencia distribuida así: Doce (12) meses de experiencia laboral relacionada con el desempeño en el área de GESTIÓN ADMINISTRATIVA O ASISTENCIA EN LA FUNCIÓN PÚBLICA y doce (12) meses en docencia o instrucción.</t>
  </si>
  <si>
    <t>Profesional o Tecnólogo</t>
  </si>
  <si>
    <t>Título profesional en los núcleos de conocimiento de: Administración, o Economía, Psicología, Tarjeta Profesional en los Casos Exigidos por la Ley Veinticuatro (24) meses de experiencia distribuida así: Doce (12) meses de experiencia laboral relacionada con el desempeño en el área de TALENTO HUMANO y doce (12) meses en docencia o instrucción</t>
  </si>
  <si>
    <t>Título de Técnico en: Patronee industrial de prendas de vestir, o Diseño, o Confección y alta costura y afines. Cuarenta y dos (42) meses de experiencia distribuida así: Treinta (30) meses de experiencia laboral relacionada con el desempeño en el área de PATRONAJE y doce (12) meses en docencia o instrucción</t>
  </si>
  <si>
    <t>lmpartir formación Complementaria, Titulada y seguimiento a la etapa productiva en el area de Patronaje</t>
  </si>
  <si>
    <t>Título profesional en los núcleos de conocimiento de Diseño, Diseño de Modas y Afines, Tarjeta Profesional en los Casos Exigidos por la Ley Veinticuatro (24) meses de experiencia distribuida así: Doce (12) meses de experiencia laboral relacionada con el desempeño en el área de PATRONAJE y doce (12) meses en docencia o instrucción.</t>
  </si>
  <si>
    <t>Título profesional Universitario en el núcleo básico de conocimiento de: deportes, educación física y recreación, o Educación con énfasis en educación física, Tarjeta Profesional en los Casos Exigidos por la Ley.
Veinticuatro (24) meses de experiencia distribuida así: Doce (12) meses de experiencia relacionada con el desempeño en GESTIÓN DEPORTIVA y doce (12) meses en docencia o instrucción.</t>
  </si>
  <si>
    <t>lmpartir formación Complementaria, Titulada y seguimiento a la etapa productiva en el area de Actividad Física, Recreación, Deporte y Gestión deportiva</t>
  </si>
  <si>
    <t>Técnico</t>
  </si>
  <si>
    <t>lmpartir formación Complementaria, Titulada y seguimiento a la etapa productiva en el area de Mantenimiento de Motocicletas y Motocarros</t>
  </si>
  <si>
    <t>Título profesional en los núcleos de conocimiento de Ingeniería de sistemas, telemática y afines, Tarjeta Profesional en los Casos Exigidos por la Ley.
Veinticuatro (24) meses de experiencia distribuida así: Doce (12) meses de experiencia laboral relacionada con el desempeño en el área de SOFTWARE O SISTEMAS O EDUMÁTICA EN LA FORMACIÓN PROFESIONAL  y doce (12) meses en docencia o instrucción.</t>
  </si>
  <si>
    <t>Título de Técnico en Soldadura de productos metálicos (platina), o Carpintería metálica Cuarenta y dos (42) meses de experiencia distribuida así: Treinta (30) meses de experiencia laboral relacionada con el desempeño en el área de SOLDADURA y doce (12) meses en docencia o instrucción.</t>
  </si>
  <si>
    <t>lmpartir formación Complementaria, Titulada y seguimiento a la etapa productiva en el area de Soldadura de Productos Metalicos.</t>
  </si>
  <si>
    <t>Título profesional en los núcleos de conocimiento de Biología, microbiología y afines, o Ingeniería química y afines, Tarjeta Profesional en los Casos Exigidos por la Ley.
Veinticuatro (24) meses de experiencia distribuida así: Doce (12) meses en el ejercicio de la profesión u oficio objeto de la formación profesional y doce (12) meses en docencia o instrucción.</t>
  </si>
  <si>
    <t>lmpartir formación Complementaria, Titulada y seguimiento a la etapa productiva en el area de Alistamiento de Laboratorios de Analisis y Ensayos para la Industría.</t>
  </si>
  <si>
    <t>Título Profesional en el área a orientar de acuerdo con el diseño curricular. Certificación de mínimo 40 horas en programas relacionados con ambientes virtuales de aprendizaje para impartir formación virtual. O tener certificación vigente en la norma de competencia pedagógica 240201057 “Orientar formación a distancia de acuerdo con procedimientos técnicos y normativas. Tarjeta Profesional en los Casos Exigidos por la Ley Veinticuatro (24) meses de experiencia distribuida así: Doce (12) meses de experiencia laboral y relacionada con el área temática del diseño curricular en el que se impartirá la formación y doce (12) meses como instructor de formación virtual. Experiencia en el campo de acción según los títulos acreditados.</t>
  </si>
  <si>
    <t>lmpartir formación Complementaria, Titulada y seguimiento a la etapa productiva en el area Forestal y Medio Ambiente Virtual</t>
  </si>
  <si>
    <t>lmpartir formación Complementaria, Titulada y seguimiento a la etapa productiva en el area de la Ofimática Virtual</t>
  </si>
  <si>
    <t>Título profesional en los núcleos de conocimiento de: Ingenierías y afines, o Salud pública, o Enfermería, o Medicina, o Terapias, trabajo social y afines, o Administración. Especializado en seguridad y salud en el trabajo.
Veinticuatro (24) meses de experiencia distribuida así: Doce (12) meses de experiencia laboral relacionada con el desempeño en el área de SEGURIDAD Y SALUD EN EL TRABAJO y doce (12) meses en docencia o instrucción 8 Tarjeta Profesional en los Casos Exigidos por la Ley y Con licencia en salud ocupacional vigente</t>
  </si>
  <si>
    <t>lmpartir formación Complementaria, Titulada y seguimiento a la etapa productiva en el area de Seguridad y Salud en el Trabajo</t>
  </si>
  <si>
    <t>Requisitos Academicos profesional con título en licenciatura en idiomas o profesional en cualquier área de conocimiento.
nivel mínimo b2 de suficiencia en inglés, acreditado mediante una de las siguientes pruebas internacionales:
- fce (first certificate in english) bec (vantage o higher)
- cels (vantage o higher) ielts (mínimo 5,5)
- ise ii (integrated skills in english) toefl pbt (mínimo 567
- toefl cbt (mínimo 227)
- toefl ibt (mínimo 87)
- bulats (b2 en todas las habilidades) cae (certificate in advanced english) cpe
(certificate of proficiency in english) aptis (b2 en todas las habilidades)</t>
  </si>
  <si>
    <t>lmpartir formación Complementaria, Titulada y seguimiento a la etapa productiva en el area Institucional de la Enseñanza de Idiomas - Inglés</t>
  </si>
  <si>
    <t>lmpartir formación Complementaria, Titulada y seguimiento a la etapa productiva en el area Institucional de la Enseñanza de Idiomas - Inglés - Virtual</t>
  </si>
  <si>
    <t>NIVEL PROFESIONAL: Profesional con título en licenciatura en idiomas o Profesional en cualquier área de conocimiento; Veinticuatro (24) meses de experiencia en la instrucción y/o docencia de la lengua o lenguas a impartir.
NIVEL TECNÓLOGO: Título tecnólogo en cualquier núcleo básico de conocimiento EXPERIENCIA MÍNIMA Treinta y seis (36) meses de experiencia en la instrucción y/o docencia de la lengua o lenguas a impartir.
OBLIGATORIO: DAPLE: Diploma Avanzado de portugués como Lengua Extranjera (C1), DUPLE: Diploma Universitario de portugués como Lengua Extranjera, acreditado mediante Certificado oficial de lengua portuguesa CELPE-Bras.</t>
  </si>
  <si>
    <t>lmpartir formación Complementaria, Titulada y seguimiento a la etapa productiva en el area Institucional de la Enseñanza de Idiomas - Portugués</t>
  </si>
  <si>
    <t>NIVEL PROFESIONAL: Título profesional en los núcleos de conocimiento de Lenguas
modernas, Literatura, Lingüística y afines, o Comunicación social, periodismo y afines,
Tarjeta Profesional en los Casos Exigidos por la Ley.
Veinticuatro (24) meses de experiencia distribuida así: Doce (12) meses de
experiencia laboral relacionada con el desempeño en el área de COMUNICACIÓN y
doce (12) meses en docencia o instrucción.</t>
  </si>
  <si>
    <t>lmpartir formación Complementaria, Titulada y Seguimiento a la etapa productiva en el área de Comunicación</t>
  </si>
  <si>
    <t>lmpartir formación titulada, seguimiento a la etapa productiva en el area Cultura - Producción Audiovisual</t>
  </si>
  <si>
    <t>Tecnólogo en los núcleos de conocimiento de: Audiovisuales y afines, o Diseño; Experiencia: Treinta (30) meses de experiencia distribuida así: Dieciocho (18) meses de experiencia laboral relacionada con el desempeño en el área de PRODUCCIÓN AUDIOVISUAL y doce (12) meses en docencia o instrucción.
Título profesional en los núcleos de conocimiento de: Producción Audiovisuales y afines, o Diseño. Experiencia Profesional: Veinticuatro (24) meses de experiencia distribuida así: Doce (12) meses de experiencia laboral relacionada con el desempeño en el área de PRODUCCIÓN AUDIOVISUAL y doce (12) meses en docencia o instrucción. Tarjeta Profesional en los Casos Exigidos por la Ley</t>
  </si>
  <si>
    <t>JOSE DANILO ARANGO BARRAGAN</t>
  </si>
  <si>
    <t>312 3513684</t>
  </si>
  <si>
    <t>Título de Técnico en  equipos y ocupaciones en transporte, operacione sde equipo, instacion y mantenimiento. Mecanicos de vehiculos automotores. Cuarenta y dos (42) meses de experiencia distribuida así: Treinta (30) meses de experiencia relacionada con el ejercicio de MOTOCICLETAS y doce (12) meses en docencia o instrucción.</t>
  </si>
  <si>
    <t>Título en ingenieria mecanica y afines  en  equipos y ocupaciones en transporte, operacione sde equipo, instacion y mantenimiento. Mecanicos de vehiculos automotores. veinticuatro  mes  (24) meses de experiencia distribuida así: doce (12) meses de experiencia relacionada con el ejercicio de MOTOCICLETAS y doce (12) meses en docencia o instrucción.</t>
  </si>
  <si>
    <t>lmpartir formación Complementaria, titulada y seguimiento a la etapa productiva en el área de sistemas.</t>
  </si>
  <si>
    <t>Título Tecnologo en los núcleos de conocimiento  de sistemas, telemática, atsi.
Veinticuatro (24) meses de experiencia distribuida así: Doce (12) meses de experiencia laboral relacionada con el desempeño en el área de  SISTEMAS O EDUMÁTICA EN LA FORMACIÓN,  y doce (12) meses en docencia o instrucción.</t>
  </si>
  <si>
    <t>lmpartir formación Complementaria, Titulada y seguimiento a la etapa productiva en el area de ambiental.</t>
  </si>
  <si>
    <t>Título profesional en los núcleos básicos de conocimiento de:  o Ingeniería, Ambiental  y afines, . Tarjeta Profesional en los Casos Exigidos por la Ley.
Veinticuatro (24) meses de experiencia distribuida así: Doce (12) meses de experiencia relacionada con el desempeño profesional  y doce (12) meses en docencia o instrucción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</si>
</sst>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[$$-240A]\ * #,##0_-;\-[$$-240A]\ * #,##0_-;_-[$$-240A]\ * &quot;-&quot;??_-;_-@_-"/>
    <numFmt numFmtId="167" formatCode="_-* #,##0.00000000000_-;\-* #,##0.00000000000_-;_-* &quot;-&quot;_-;_-@_-"/>
    <numFmt numFmtId="168" formatCode="0.0"/>
    <numFmt numFmtId="169" formatCode="_-[$$-240A]\ * #,##0.00000_-;\-[$$-240A]\ * #,##0.00000_-;_-[$$-240A]\ * &quot;-&quot;??_-;_-@_-"/>
    <numFmt numFmtId="170" formatCode="_-* #,##0_-;\-* #,##0_-;_-* &quot;-&quot;??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.5"/>
      <name val="Arial"/>
      <family val="2"/>
    </font>
    <font>
      <b/>
      <sz val="9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3">
    <xf numFmtId="0" fontId="0" fillId="0" borderId="0" xfId="0"/>
    <xf numFmtId="0" fontId="4" fillId="0" borderId="1" xfId="3" applyFont="1" applyFill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Fill="1" applyBorder="1" applyAlignment="1">
      <alignment horizontal="center" vertical="center" wrapText="1"/>
    </xf>
    <xf numFmtId="3" fontId="4" fillId="0" borderId="0" xfId="3" applyNumberFormat="1" applyFont="1" applyFill="1" applyBorder="1" applyAlignment="1">
      <alignment horizontal="center" vertical="center" wrapText="1"/>
    </xf>
    <xf numFmtId="3" fontId="3" fillId="0" borderId="0" xfId="3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left" vertical="center"/>
    </xf>
    <xf numFmtId="0" fontId="6" fillId="0" borderId="0" xfId="0" applyFont="1"/>
    <xf numFmtId="0" fontId="6" fillId="0" borderId="1" xfId="0" applyFont="1" applyFill="1" applyBorder="1"/>
    <xf numFmtId="0" fontId="8" fillId="0" borderId="1" xfId="0" applyFont="1" applyFill="1" applyBorder="1" applyAlignment="1">
      <alignment horizontal="center"/>
    </xf>
    <xf numFmtId="0" fontId="6" fillId="0" borderId="0" xfId="0" applyFont="1" applyFill="1"/>
    <xf numFmtId="0" fontId="9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43" fontId="6" fillId="0" borderId="0" xfId="1" applyFont="1" applyFill="1" applyBorder="1"/>
    <xf numFmtId="3" fontId="6" fillId="0" borderId="0" xfId="0" applyNumberFormat="1" applyFont="1" applyFill="1" applyBorder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0" fontId="15" fillId="0" borderId="0" xfId="6" applyFont="1"/>
    <xf numFmtId="0" fontId="15" fillId="4" borderId="0" xfId="6" applyFont="1" applyFill="1" applyBorder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 applyFill="1" applyBorder="1"/>
    <xf numFmtId="0" fontId="13" fillId="4" borderId="0" xfId="6" applyFont="1" applyFill="1" applyBorder="1"/>
    <xf numFmtId="0" fontId="13" fillId="0" borderId="0" xfId="6" applyFont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3" fontId="8" fillId="0" borderId="1" xfId="3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166" fontId="8" fillId="0" borderId="1" xfId="2" applyNumberFormat="1" applyFont="1" applyFill="1" applyBorder="1" applyAlignment="1">
      <alignment horizontal="left" vertical="center" wrapText="1"/>
    </xf>
    <xf numFmtId="166" fontId="8" fillId="0" borderId="1" xfId="3" applyNumberFormat="1" applyFont="1" applyFill="1" applyBorder="1" applyAlignment="1">
      <alignment horizontal="right" vertical="center" wrapText="1"/>
    </xf>
    <xf numFmtId="166" fontId="9" fillId="0" borderId="1" xfId="0" applyNumberFormat="1" applyFont="1" applyFill="1" applyBorder="1"/>
    <xf numFmtId="0" fontId="2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66" fontId="9" fillId="0" borderId="8" xfId="0" applyNumberFormat="1" applyFont="1" applyFill="1" applyBorder="1"/>
    <xf numFmtId="166" fontId="6" fillId="0" borderId="0" xfId="0" applyNumberFormat="1" applyFont="1"/>
    <xf numFmtId="10" fontId="4" fillId="0" borderId="1" xfId="3" applyNumberFormat="1" applyFont="1" applyFill="1" applyBorder="1" applyAlignment="1">
      <alignment horizontal="center" vertical="center" wrapText="1"/>
    </xf>
    <xf numFmtId="166" fontId="4" fillId="0" borderId="1" xfId="3" applyNumberFormat="1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wrapText="1"/>
    </xf>
    <xf numFmtId="3" fontId="8" fillId="0" borderId="1" xfId="3" applyNumberFormat="1" applyFont="1" applyFill="1" applyBorder="1" applyAlignment="1">
      <alignment horizontal="center" vertical="center" wrapText="1"/>
    </xf>
    <xf numFmtId="14" fontId="8" fillId="0" borderId="1" xfId="3" applyNumberFormat="1" applyFont="1" applyFill="1" applyBorder="1" applyAlignment="1">
      <alignment horizontal="center" vertical="center" wrapText="1"/>
    </xf>
    <xf numFmtId="3" fontId="25" fillId="0" borderId="1" xfId="3" applyNumberFormat="1" applyFont="1" applyFill="1" applyBorder="1" applyAlignment="1">
      <alignment horizontal="center" vertical="center" wrapText="1"/>
    </xf>
    <xf numFmtId="0" fontId="9" fillId="0" borderId="1" xfId="0" applyFont="1" applyFill="1" applyBorder="1"/>
    <xf numFmtId="166" fontId="9" fillId="0" borderId="1" xfId="1" applyNumberFormat="1" applyFont="1" applyFill="1" applyBorder="1"/>
    <xf numFmtId="0" fontId="6" fillId="2" borderId="1" xfId="0" applyFont="1" applyFill="1" applyBorder="1" applyAlignment="1"/>
    <xf numFmtId="166" fontId="9" fillId="0" borderId="0" xfId="0" applyNumberFormat="1" applyFont="1" applyFill="1" applyBorder="1"/>
    <xf numFmtId="0" fontId="3" fillId="0" borderId="1" xfId="3" applyFont="1" applyFill="1" applyBorder="1" applyAlignment="1">
      <alignment horizontal="left"/>
    </xf>
    <xf numFmtId="0" fontId="4" fillId="0" borderId="1" xfId="3" applyFont="1" applyFill="1" applyBorder="1" applyAlignment="1">
      <alignment horizontal="left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14" fontId="8" fillId="6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10" fillId="6" borderId="0" xfId="0" applyFont="1" applyFill="1"/>
    <xf numFmtId="0" fontId="2" fillId="6" borderId="1" xfId="0" applyFont="1" applyFill="1" applyBorder="1" applyAlignment="1">
      <alignment horizontal="center" vertical="center" wrapText="1"/>
    </xf>
    <xf numFmtId="0" fontId="3" fillId="6" borderId="1" xfId="3" applyFont="1" applyFill="1" applyBorder="1" applyAlignment="1">
      <alignment horizontal="left"/>
    </xf>
    <xf numFmtId="0" fontId="3" fillId="6" borderId="0" xfId="3" applyFont="1" applyFill="1" applyBorder="1" applyAlignment="1">
      <alignment horizontal="left"/>
    </xf>
    <xf numFmtId="0" fontId="4" fillId="6" borderId="1" xfId="3" applyFont="1" applyFill="1" applyBorder="1" applyAlignment="1">
      <alignment horizontal="left" vertical="center"/>
    </xf>
    <xf numFmtId="0" fontId="4" fillId="6" borderId="1" xfId="3" applyFont="1" applyFill="1" applyBorder="1" applyAlignment="1">
      <alignment horizontal="center" vertical="center"/>
    </xf>
    <xf numFmtId="165" fontId="3" fillId="6" borderId="1" xfId="4" applyNumberFormat="1" applyFont="1" applyFill="1" applyBorder="1" applyAlignment="1">
      <alignment horizontal="center" vertical="center" wrapText="1"/>
    </xf>
    <xf numFmtId="165" fontId="3" fillId="6" borderId="4" xfId="4" applyNumberFormat="1" applyFont="1" applyFill="1" applyBorder="1" applyAlignment="1">
      <alignment horizontal="center" vertical="center" wrapText="1"/>
    </xf>
    <xf numFmtId="165" fontId="3" fillId="6" borderId="0" xfId="4" applyNumberFormat="1" applyFont="1" applyFill="1" applyBorder="1" applyAlignment="1">
      <alignment horizontal="center" vertical="center" wrapText="1"/>
    </xf>
    <xf numFmtId="0" fontId="4" fillId="6" borderId="1" xfId="3" applyFont="1" applyFill="1" applyBorder="1" applyAlignment="1">
      <alignment horizontal="left" vertical="center" wrapText="1"/>
    </xf>
    <xf numFmtId="3" fontId="3" fillId="6" borderId="1" xfId="3" applyNumberFormat="1" applyFont="1" applyFill="1" applyBorder="1" applyAlignment="1">
      <alignment horizontal="center" vertical="center" wrapText="1"/>
    </xf>
    <xf numFmtId="165" fontId="3" fillId="6" borderId="5" xfId="4" applyNumberFormat="1" applyFont="1" applyFill="1" applyBorder="1" applyAlignment="1">
      <alignment horizontal="center" vertical="center" wrapText="1"/>
    </xf>
    <xf numFmtId="0" fontId="3" fillId="6" borderId="1" xfId="3" applyFont="1" applyFill="1" applyBorder="1" applyAlignment="1">
      <alignment vertical="center" wrapText="1"/>
    </xf>
    <xf numFmtId="166" fontId="4" fillId="6" borderId="1" xfId="3" applyNumberFormat="1" applyFont="1" applyFill="1" applyBorder="1" applyAlignment="1">
      <alignment horizontal="center" vertical="center" wrapText="1"/>
    </xf>
    <xf numFmtId="165" fontId="3" fillId="6" borderId="1" xfId="4" applyNumberFormat="1" applyFont="1" applyFill="1" applyBorder="1" applyAlignment="1">
      <alignment horizontal="left" vertical="center" wrapText="1"/>
    </xf>
    <xf numFmtId="10" fontId="4" fillId="6" borderId="1" xfId="3" applyNumberFormat="1" applyFont="1" applyFill="1" applyBorder="1" applyAlignment="1">
      <alignment horizontal="center" vertical="center" wrapText="1"/>
    </xf>
    <xf numFmtId="9" fontId="3" fillId="6" borderId="1" xfId="3" applyNumberFormat="1" applyFont="1" applyFill="1" applyBorder="1" applyAlignment="1">
      <alignment horizontal="center" vertical="center" wrapText="1"/>
    </xf>
    <xf numFmtId="1" fontId="3" fillId="6" borderId="1" xfId="4" applyNumberFormat="1" applyFont="1" applyFill="1" applyBorder="1" applyAlignment="1">
      <alignment horizontal="left" vertical="center" wrapText="1"/>
    </xf>
    <xf numFmtId="0" fontId="10" fillId="6" borderId="1" xfId="0" applyFont="1" applyFill="1" applyBorder="1"/>
    <xf numFmtId="0" fontId="4" fillId="6" borderId="1" xfId="3" applyFont="1" applyFill="1" applyBorder="1" applyAlignment="1">
      <alignment horizontal="center" vertical="center" wrapText="1"/>
    </xf>
    <xf numFmtId="3" fontId="4" fillId="6" borderId="1" xfId="3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/>
    <xf numFmtId="0" fontId="24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justify" vertical="center" wrapText="1"/>
    </xf>
    <xf numFmtId="0" fontId="8" fillId="6" borderId="1" xfId="0" applyFont="1" applyFill="1" applyBorder="1" applyAlignment="1">
      <alignment horizontal="center" vertical="center" wrapText="1"/>
    </xf>
    <xf numFmtId="166" fontId="8" fillId="6" borderId="1" xfId="2" applyNumberFormat="1" applyFont="1" applyFill="1" applyBorder="1" applyAlignment="1">
      <alignment horizontal="left" vertical="center" wrapText="1"/>
    </xf>
    <xf numFmtId="166" fontId="8" fillId="6" borderId="1" xfId="3" applyNumberFormat="1" applyFont="1" applyFill="1" applyBorder="1" applyAlignment="1">
      <alignment horizontal="right" vertical="center" wrapText="1"/>
    </xf>
    <xf numFmtId="3" fontId="8" fillId="6" borderId="1" xfId="3" applyNumberFormat="1" applyFont="1" applyFill="1" applyBorder="1" applyAlignment="1">
      <alignment horizontal="left" vertical="center" wrapText="1"/>
    </xf>
    <xf numFmtId="0" fontId="10" fillId="6" borderId="0" xfId="0" applyFont="1" applyFill="1" applyAlignment="1">
      <alignment horizontal="left" vertical="center" wrapText="1"/>
    </xf>
    <xf numFmtId="166" fontId="8" fillId="6" borderId="1" xfId="3" applyNumberFormat="1" applyFont="1" applyFill="1" applyBorder="1" applyAlignment="1">
      <alignment horizontal="left" vertical="center" wrapText="1"/>
    </xf>
    <xf numFmtId="166" fontId="8" fillId="6" borderId="1" xfId="0" applyNumberFormat="1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wrapText="1"/>
    </xf>
    <xf numFmtId="3" fontId="8" fillId="6" borderId="1" xfId="3" applyNumberFormat="1" applyFont="1" applyFill="1" applyBorder="1" applyAlignment="1">
      <alignment horizontal="center" vertical="center" wrapText="1"/>
    </xf>
    <xf numFmtId="14" fontId="8" fillId="6" borderId="1" xfId="3" applyNumberFormat="1" applyFont="1" applyFill="1" applyBorder="1" applyAlignment="1">
      <alignment horizontal="center" vertical="center" wrapText="1"/>
    </xf>
    <xf numFmtId="3" fontId="25" fillId="6" borderId="1" xfId="3" applyNumberFormat="1" applyFont="1" applyFill="1" applyBorder="1" applyAlignment="1">
      <alignment horizontal="center" vertical="center" wrapText="1"/>
    </xf>
    <xf numFmtId="0" fontId="8" fillId="6" borderId="1" xfId="0" applyFont="1" applyFill="1" applyBorder="1"/>
    <xf numFmtId="166" fontId="8" fillId="6" borderId="1" xfId="1" applyNumberFormat="1" applyFont="1" applyFill="1" applyBorder="1"/>
    <xf numFmtId="166" fontId="8" fillId="6" borderId="8" xfId="0" applyNumberFormat="1" applyFont="1" applyFill="1" applyBorder="1"/>
    <xf numFmtId="166" fontId="8" fillId="6" borderId="1" xfId="0" applyNumberFormat="1" applyFont="1" applyFill="1" applyBorder="1"/>
    <xf numFmtId="0" fontId="8" fillId="6" borderId="6" xfId="0" applyFont="1" applyFill="1" applyBorder="1" applyAlignment="1">
      <alignment horizontal="justify" vertical="center" wrapText="1"/>
    </xf>
    <xf numFmtId="0" fontId="8" fillId="6" borderId="0" xfId="0" applyFont="1" applyFill="1" applyBorder="1" applyAlignment="1">
      <alignment horizontal="center"/>
    </xf>
    <xf numFmtId="0" fontId="4" fillId="6" borderId="0" xfId="0" applyFont="1" applyFill="1" applyBorder="1" applyAlignment="1">
      <alignment wrapText="1"/>
    </xf>
    <xf numFmtId="0" fontId="4" fillId="6" borderId="0" xfId="0" applyFont="1" applyFill="1" applyBorder="1" applyAlignment="1">
      <alignment horizontal="center"/>
    </xf>
    <xf numFmtId="0" fontId="10" fillId="6" borderId="0" xfId="0" applyFont="1" applyFill="1" applyBorder="1" applyAlignment="1">
      <alignment horizontal="center"/>
    </xf>
    <xf numFmtId="3" fontId="4" fillId="6" borderId="0" xfId="3" applyNumberFormat="1" applyFont="1" applyFill="1" applyBorder="1" applyAlignment="1">
      <alignment horizontal="center" vertical="center" wrapText="1"/>
    </xf>
    <xf numFmtId="14" fontId="4" fillId="6" borderId="0" xfId="3" applyNumberFormat="1" applyFont="1" applyFill="1" applyBorder="1" applyAlignment="1">
      <alignment horizontal="center" vertical="center" wrapText="1"/>
    </xf>
    <xf numFmtId="3" fontId="3" fillId="6" borderId="0" xfId="3" applyNumberFormat="1" applyFont="1" applyFill="1" applyBorder="1" applyAlignment="1">
      <alignment horizontal="center" vertical="center" wrapText="1"/>
    </xf>
    <xf numFmtId="0" fontId="10" fillId="6" borderId="0" xfId="0" applyFont="1" applyFill="1" applyBorder="1"/>
    <xf numFmtId="43" fontId="10" fillId="6" borderId="0" xfId="1" applyFont="1" applyFill="1" applyBorder="1"/>
    <xf numFmtId="3" fontId="10" fillId="6" borderId="0" xfId="0" applyNumberFormat="1" applyFont="1" applyFill="1" applyBorder="1"/>
    <xf numFmtId="6" fontId="8" fillId="6" borderId="0" xfId="0" applyNumberFormat="1" applyFont="1" applyFill="1" applyBorder="1"/>
    <xf numFmtId="38" fontId="10" fillId="6" borderId="0" xfId="0" applyNumberFormat="1" applyFont="1" applyFill="1" applyBorder="1"/>
    <xf numFmtId="167" fontId="10" fillId="6" borderId="0" xfId="2" applyNumberFormat="1" applyFont="1" applyFill="1" applyBorder="1"/>
    <xf numFmtId="0" fontId="4" fillId="6" borderId="0" xfId="0" applyFont="1" applyFill="1"/>
    <xf numFmtId="166" fontId="10" fillId="6" borderId="0" xfId="0" applyNumberFormat="1" applyFont="1" applyFill="1"/>
    <xf numFmtId="169" fontId="10" fillId="6" borderId="0" xfId="0" applyNumberFormat="1" applyFont="1" applyFill="1"/>
    <xf numFmtId="43" fontId="10" fillId="6" borderId="0" xfId="1" applyFont="1" applyFill="1"/>
    <xf numFmtId="41" fontId="10" fillId="6" borderId="0" xfId="2" applyFont="1" applyFill="1" applyBorder="1"/>
    <xf numFmtId="43" fontId="10" fillId="6" borderId="0" xfId="0" applyNumberFormat="1" applyFont="1" applyFill="1"/>
    <xf numFmtId="41" fontId="10" fillId="6" borderId="0" xfId="2" applyFont="1" applyFill="1"/>
    <xf numFmtId="168" fontId="10" fillId="6" borderId="0" xfId="0" applyNumberFormat="1" applyFont="1" applyFill="1"/>
    <xf numFmtId="1" fontId="10" fillId="6" borderId="0" xfId="0" applyNumberFormat="1" applyFont="1" applyFill="1"/>
    <xf numFmtId="170" fontId="10" fillId="6" borderId="0" xfId="0" applyNumberFormat="1" applyFont="1" applyFill="1"/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18" fillId="5" borderId="1" xfId="6" applyFont="1" applyFill="1" applyBorder="1" applyAlignment="1">
      <alignment horizontal="center"/>
    </xf>
    <xf numFmtId="0" fontId="10" fillId="0" borderId="1" xfId="6" applyFont="1" applyBorder="1" applyAlignment="1">
      <alignment horizontal="left" wrapText="1"/>
    </xf>
    <xf numFmtId="0" fontId="18" fillId="0" borderId="1" xfId="6" applyFont="1" applyFill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Fill="1" applyBorder="1" applyAlignment="1">
      <alignment horizontal="left" vertical="center" wrapText="1"/>
    </xf>
    <xf numFmtId="0" fontId="3" fillId="6" borderId="1" xfId="3" applyFont="1" applyFill="1" applyBorder="1" applyAlignment="1">
      <alignment horizontal="left"/>
    </xf>
    <xf numFmtId="0" fontId="10" fillId="6" borderId="1" xfId="0" applyFont="1" applyFill="1" applyBorder="1" applyAlignment="1">
      <alignment horizontal="center"/>
    </xf>
    <xf numFmtId="0" fontId="26" fillId="6" borderId="1" xfId="0" applyFont="1" applyFill="1" applyBorder="1" applyAlignment="1">
      <alignment horizontal="center" vertical="center"/>
    </xf>
    <xf numFmtId="0" fontId="3" fillId="6" borderId="1" xfId="3" applyFont="1" applyFill="1" applyBorder="1" applyAlignment="1">
      <alignment horizontal="center" vertical="center"/>
    </xf>
    <xf numFmtId="0" fontId="3" fillId="6" borderId="3" xfId="3" applyFont="1" applyFill="1" applyBorder="1" applyAlignment="1">
      <alignment horizontal="center"/>
    </xf>
    <xf numFmtId="0" fontId="3" fillId="6" borderId="1" xfId="3" applyFont="1" applyFill="1" applyBorder="1" applyAlignment="1">
      <alignment horizontal="center"/>
    </xf>
    <xf numFmtId="0" fontId="3" fillId="6" borderId="5" xfId="3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1" xfId="3" applyFont="1" applyFill="1" applyBorder="1" applyAlignment="1">
      <alignment horizontal="center" vertical="center" wrapText="1"/>
    </xf>
    <xf numFmtId="0" fontId="3" fillId="6" borderId="1" xfId="3" applyFont="1" applyFill="1" applyBorder="1" applyAlignment="1">
      <alignment horizontal="left" vertical="center"/>
    </xf>
    <xf numFmtId="0" fontId="4" fillId="6" borderId="1" xfId="3" applyFont="1" applyFill="1" applyBorder="1" applyAlignment="1">
      <alignment horizontal="left" vertical="center" wrapText="1"/>
    </xf>
    <xf numFmtId="165" fontId="3" fillId="6" borderId="5" xfId="4" applyNumberFormat="1" applyFont="1" applyFill="1" applyBorder="1" applyAlignment="1">
      <alignment horizontal="left" vertical="center" wrapText="1"/>
    </xf>
    <xf numFmtId="165" fontId="3" fillId="6" borderId="7" xfId="4" applyNumberFormat="1" applyFont="1" applyFill="1" applyBorder="1" applyAlignment="1">
      <alignment horizontal="left" vertical="center" wrapText="1"/>
    </xf>
    <xf numFmtId="165" fontId="3" fillId="6" borderId="3" xfId="4" applyNumberFormat="1" applyFont="1" applyFill="1" applyBorder="1" applyAlignment="1">
      <alignment horizontal="left" vertical="center" wrapText="1"/>
    </xf>
    <xf numFmtId="166" fontId="4" fillId="6" borderId="5" xfId="3" applyNumberFormat="1" applyFont="1" applyFill="1" applyBorder="1" applyAlignment="1">
      <alignment horizontal="center" vertical="center" wrapText="1"/>
    </xf>
    <xf numFmtId="166" fontId="4" fillId="6" borderId="3" xfId="3" applyNumberFormat="1" applyFont="1" applyFill="1" applyBorder="1" applyAlignment="1">
      <alignment horizontal="center" vertical="center" wrapText="1"/>
    </xf>
    <xf numFmtId="0" fontId="3" fillId="6" borderId="1" xfId="3" applyFont="1" applyFill="1" applyBorder="1" applyAlignment="1">
      <alignment horizontal="left" vertical="center" wrapText="1"/>
    </xf>
    <xf numFmtId="0" fontId="26" fillId="6" borderId="0" xfId="0" applyFont="1" applyFill="1" applyAlignment="1">
      <alignment horizontal="center"/>
    </xf>
    <xf numFmtId="165" fontId="3" fillId="6" borderId="1" xfId="4" applyNumberFormat="1" applyFont="1" applyFill="1" applyBorder="1" applyAlignment="1">
      <alignment horizontal="center" vertical="center" wrapText="1"/>
    </xf>
    <xf numFmtId="3" fontId="3" fillId="6" borderId="1" xfId="3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0" fontId="3" fillId="0" borderId="3" xfId="3" applyFont="1" applyFill="1" applyBorder="1" applyAlignment="1">
      <alignment horizontal="center"/>
    </xf>
    <xf numFmtId="0" fontId="3" fillId="0" borderId="1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3" borderId="1" xfId="3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left" vertical="center"/>
    </xf>
    <xf numFmtId="0" fontId="4" fillId="0" borderId="1" xfId="3" applyFont="1" applyFill="1" applyBorder="1" applyAlignment="1">
      <alignment horizontal="left" vertical="center" wrapText="1"/>
    </xf>
    <xf numFmtId="165" fontId="3" fillId="0" borderId="5" xfId="4" applyNumberFormat="1" applyFont="1" applyFill="1" applyBorder="1" applyAlignment="1">
      <alignment horizontal="left" vertical="center" wrapText="1"/>
    </xf>
    <xf numFmtId="165" fontId="3" fillId="0" borderId="7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166" fontId="4" fillId="0" borderId="5" xfId="3" applyNumberFormat="1" applyFont="1" applyFill="1" applyBorder="1" applyAlignment="1">
      <alignment horizontal="center" vertical="center" wrapText="1"/>
    </xf>
    <xf numFmtId="166" fontId="4" fillId="0" borderId="3" xfId="3" applyNumberFormat="1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3" fontId="3" fillId="2" borderId="1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</cellXfs>
  <cellStyles count="11">
    <cellStyle name="Millares" xfId="1" builtinId="3"/>
    <cellStyle name="Millares [0]" xfId="2" builtinId="6"/>
    <cellStyle name="Millares [0] 2" xfId="8" xr:uid="{B7C7B467-B5BC-4D05-AEA8-36AA10673020}"/>
    <cellStyle name="Millares 10" xfId="4" xr:uid="{00000000-0005-0000-0000-000002000000}"/>
    <cellStyle name="Millares 10 2" xfId="9" xr:uid="{E1DF4CA6-78BD-4712-8676-7388A1CC1904}"/>
    <cellStyle name="Millares 2" xfId="7" xr:uid="{597F3426-631F-45D1-B6C8-2C2584938442}"/>
    <cellStyle name="Moneda 2" xfId="10" xr:uid="{114166DB-FC02-4A4A-B367-1BFF0E59A474}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567775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F774480E-CD86-4DAD-9682-738510D7D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00463" y="41413"/>
          <a:ext cx="714872" cy="687484"/>
        </a:xfrm>
        <a:prstGeom prst="rect">
          <a:avLst/>
        </a:prstGeom>
      </xdr:spPr>
    </xdr:pic>
    <xdr:clientData/>
  </xdr:twoCellAnchor>
  <xdr:twoCellAnchor editAs="oneCell">
    <xdr:from>
      <xdr:col>8</xdr:col>
      <xdr:colOff>81930</xdr:colOff>
      <xdr:row>46</xdr:row>
      <xdr:rowOff>165615</xdr:rowOff>
    </xdr:from>
    <xdr:to>
      <xdr:col>9</xdr:col>
      <xdr:colOff>430331</xdr:colOff>
      <xdr:row>48</xdr:row>
      <xdr:rowOff>112880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0A8BFFE-DA47-4FA1-8FDB-0E6C3736F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5857" y="41304322"/>
          <a:ext cx="1268376" cy="3003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567775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E7D958DD-D622-4998-8991-322B4AC8D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00463" y="41413"/>
          <a:ext cx="714872" cy="687484"/>
        </a:xfrm>
        <a:prstGeom prst="rect">
          <a:avLst/>
        </a:prstGeom>
      </xdr:spPr>
    </xdr:pic>
    <xdr:clientData/>
  </xdr:twoCellAnchor>
  <xdr:twoCellAnchor editAs="oneCell">
    <xdr:from>
      <xdr:col>7</xdr:col>
      <xdr:colOff>651934</xdr:colOff>
      <xdr:row>21</xdr:row>
      <xdr:rowOff>59267</xdr:rowOff>
    </xdr:from>
    <xdr:to>
      <xdr:col>9</xdr:col>
      <xdr:colOff>43394</xdr:colOff>
      <xdr:row>23</xdr:row>
      <xdr:rowOff>5293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E2440B5-85AE-436B-95B8-7A9D63D23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9494" y="9797627"/>
          <a:ext cx="1273600" cy="296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3" workbookViewId="0">
      <selection activeCell="C28" sqref="C28:G28"/>
    </sheetView>
  </sheetViews>
  <sheetFormatPr baseColWidth="10" defaultColWidth="11.44140625" defaultRowHeight="15" x14ac:dyDescent="0.25"/>
  <cols>
    <col min="1" max="1" width="5.5546875" style="33" customWidth="1"/>
    <col min="2" max="2" width="29" style="33" customWidth="1"/>
    <col min="3" max="3" width="16.5546875" style="33" customWidth="1"/>
    <col min="4" max="4" width="19.33203125" style="33" customWidth="1"/>
    <col min="5" max="6" width="11.44140625" style="33"/>
    <col min="7" max="7" width="6.44140625" style="33" customWidth="1"/>
    <col min="8" max="8" width="9.5546875" style="33" customWidth="1"/>
    <col min="9" max="9" width="9.44140625" style="33" customWidth="1"/>
    <col min="10" max="10" width="12.44140625" style="33" customWidth="1"/>
    <col min="11" max="16384" width="11.44140625" style="33"/>
  </cols>
  <sheetData>
    <row r="1" spans="2:17" ht="10.5" customHeight="1" x14ac:dyDescent="0.25"/>
    <row r="2" spans="2:17" ht="30.75" customHeight="1" x14ac:dyDescent="0.25"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34"/>
      <c r="M2" s="35"/>
      <c r="N2" s="35"/>
      <c r="O2" s="35"/>
      <c r="P2" s="35"/>
    </row>
    <row r="3" spans="2:17" ht="40.5" customHeight="1" x14ac:dyDescent="0.25"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34"/>
      <c r="M3" s="35"/>
      <c r="N3" s="35"/>
      <c r="O3" s="35"/>
      <c r="P3" s="35"/>
    </row>
    <row r="4" spans="2:17" ht="25.5" customHeight="1" x14ac:dyDescent="0.25">
      <c r="B4" s="147" t="s">
        <v>35</v>
      </c>
      <c r="C4" s="147"/>
      <c r="D4" s="147"/>
      <c r="E4" s="147"/>
      <c r="F4" s="147"/>
      <c r="G4" s="147"/>
      <c r="H4" s="147"/>
      <c r="I4" s="147"/>
      <c r="J4" s="147"/>
      <c r="K4" s="36" t="s">
        <v>22</v>
      </c>
      <c r="L4" s="34"/>
      <c r="M4" s="35"/>
      <c r="N4" s="35"/>
      <c r="O4" s="35"/>
      <c r="P4" s="35"/>
    </row>
    <row r="5" spans="2:17" s="39" customFormat="1" ht="30" customHeight="1" x14ac:dyDescent="0.25">
      <c r="B5" s="147"/>
      <c r="C5" s="147"/>
      <c r="D5" s="147"/>
      <c r="E5" s="147"/>
      <c r="F5" s="147"/>
      <c r="G5" s="147"/>
      <c r="H5" s="147"/>
      <c r="I5" s="147"/>
      <c r="J5" s="147"/>
      <c r="K5" s="48" t="s">
        <v>70</v>
      </c>
      <c r="L5" s="37"/>
      <c r="M5" s="38"/>
      <c r="N5" s="38"/>
      <c r="O5" s="38"/>
      <c r="P5" s="38"/>
      <c r="Q5" s="38"/>
    </row>
    <row r="6" spans="2:17" ht="23.25" customHeight="1" x14ac:dyDescent="0.25">
      <c r="B6" s="147" t="s">
        <v>25</v>
      </c>
      <c r="C6" s="147"/>
      <c r="D6" s="147"/>
      <c r="E6" s="147"/>
      <c r="F6" s="147"/>
      <c r="G6" s="147"/>
      <c r="H6" s="147"/>
      <c r="I6" s="147"/>
      <c r="J6" s="147"/>
      <c r="K6" s="147"/>
    </row>
    <row r="7" spans="2:17" ht="17.399999999999999" x14ac:dyDescent="0.25">
      <c r="B7" s="147" t="s">
        <v>26</v>
      </c>
      <c r="C7" s="147"/>
      <c r="D7" s="147"/>
      <c r="E7" s="147"/>
      <c r="F7" s="147"/>
      <c r="G7" s="147"/>
      <c r="H7" s="147"/>
      <c r="I7" s="147"/>
      <c r="J7" s="147"/>
      <c r="K7" s="147"/>
    </row>
    <row r="8" spans="2:17" ht="17.399999999999999" x14ac:dyDescent="0.3">
      <c r="B8" s="148" t="s">
        <v>27</v>
      </c>
      <c r="C8" s="148"/>
      <c r="D8" s="148"/>
      <c r="E8" s="148"/>
      <c r="F8" s="148"/>
      <c r="G8" s="148"/>
      <c r="H8" s="148"/>
      <c r="I8" s="148"/>
      <c r="J8" s="148"/>
      <c r="K8" s="148"/>
    </row>
    <row r="9" spans="2:17" x14ac:dyDescent="0.25">
      <c r="B9" s="145" t="s">
        <v>68</v>
      </c>
      <c r="C9" s="145"/>
      <c r="D9" s="145"/>
      <c r="E9" s="145"/>
      <c r="F9" s="145"/>
      <c r="G9" s="145"/>
      <c r="H9" s="145"/>
      <c r="I9" s="145"/>
      <c r="J9" s="145"/>
      <c r="K9" s="145"/>
    </row>
    <row r="10" spans="2:17" x14ac:dyDescent="0.25">
      <c r="B10" s="145" t="s">
        <v>28</v>
      </c>
      <c r="C10" s="145"/>
      <c r="D10" s="145"/>
      <c r="E10" s="145"/>
      <c r="F10" s="145"/>
      <c r="G10" s="145"/>
      <c r="H10" s="145"/>
      <c r="I10" s="145"/>
      <c r="J10" s="145"/>
      <c r="K10" s="145"/>
    </row>
    <row r="11" spans="2:17" x14ac:dyDescent="0.25">
      <c r="B11" s="149" t="s">
        <v>64</v>
      </c>
      <c r="C11" s="149"/>
      <c r="D11" s="149"/>
      <c r="E11" s="149"/>
      <c r="F11" s="149"/>
      <c r="G11" s="149"/>
      <c r="H11" s="149"/>
      <c r="I11" s="149"/>
      <c r="J11" s="149"/>
      <c r="K11" s="149"/>
    </row>
    <row r="12" spans="2:17" x14ac:dyDescent="0.25">
      <c r="B12" s="145" t="s">
        <v>65</v>
      </c>
      <c r="C12" s="145"/>
      <c r="D12" s="145"/>
      <c r="E12" s="145"/>
      <c r="F12" s="145"/>
      <c r="G12" s="145"/>
      <c r="H12" s="145"/>
      <c r="I12" s="145"/>
      <c r="J12" s="145"/>
      <c r="K12" s="145"/>
    </row>
    <row r="13" spans="2:17" x14ac:dyDescent="0.25">
      <c r="B13" s="145" t="s">
        <v>66</v>
      </c>
      <c r="C13" s="145"/>
      <c r="D13" s="145"/>
      <c r="E13" s="145"/>
      <c r="F13" s="145"/>
      <c r="G13" s="145"/>
      <c r="H13" s="145"/>
      <c r="I13" s="145"/>
      <c r="J13" s="145"/>
      <c r="K13" s="145"/>
    </row>
    <row r="14" spans="2:17" x14ac:dyDescent="0.25">
      <c r="B14" s="145" t="s">
        <v>29</v>
      </c>
      <c r="C14" s="145"/>
      <c r="D14" s="145"/>
      <c r="E14" s="145"/>
      <c r="F14" s="145"/>
      <c r="G14" s="145"/>
      <c r="H14" s="145"/>
      <c r="I14" s="145"/>
      <c r="J14" s="145"/>
      <c r="K14" s="145"/>
    </row>
    <row r="15" spans="2:17" x14ac:dyDescent="0.25">
      <c r="B15" s="145" t="s">
        <v>67</v>
      </c>
      <c r="C15" s="145"/>
      <c r="D15" s="145"/>
      <c r="E15" s="145"/>
      <c r="F15" s="145"/>
      <c r="G15" s="145"/>
      <c r="H15" s="145"/>
      <c r="I15" s="145"/>
      <c r="J15" s="145"/>
      <c r="K15" s="145"/>
    </row>
    <row r="16" spans="2:17" s="46" customFormat="1" x14ac:dyDescent="0.25">
      <c r="B16" s="145" t="s">
        <v>30</v>
      </c>
      <c r="C16" s="145"/>
      <c r="D16" s="145"/>
      <c r="E16" s="145"/>
      <c r="F16" s="145"/>
      <c r="G16" s="145"/>
      <c r="H16" s="145"/>
      <c r="I16" s="145"/>
      <c r="J16" s="145"/>
      <c r="K16" s="145"/>
    </row>
    <row r="17" spans="2:14" ht="17.399999999999999" x14ac:dyDescent="0.3">
      <c r="B17" s="148" t="s">
        <v>31</v>
      </c>
      <c r="C17" s="148"/>
      <c r="D17" s="148"/>
      <c r="E17" s="148"/>
      <c r="F17" s="148"/>
      <c r="G17" s="148"/>
      <c r="H17" s="148"/>
      <c r="I17" s="148"/>
      <c r="J17" s="148"/>
      <c r="K17" s="148"/>
    </row>
    <row r="18" spans="2:14" ht="4.5" customHeight="1" x14ac:dyDescent="0.3">
      <c r="B18" s="150"/>
      <c r="C18" s="150"/>
      <c r="D18" s="150"/>
      <c r="E18" s="150"/>
      <c r="F18" s="150"/>
      <c r="G18" s="150"/>
      <c r="H18" s="150"/>
      <c r="I18" s="150"/>
      <c r="J18" s="150"/>
      <c r="K18" s="150"/>
    </row>
    <row r="19" spans="2:14" ht="15.6" x14ac:dyDescent="0.25">
      <c r="B19" s="40" t="s">
        <v>32</v>
      </c>
      <c r="C19" s="151" t="s">
        <v>33</v>
      </c>
      <c r="D19" s="151"/>
      <c r="E19" s="151"/>
      <c r="F19" s="151"/>
      <c r="G19" s="151"/>
      <c r="H19" s="151" t="s">
        <v>34</v>
      </c>
      <c r="I19" s="151"/>
      <c r="J19" s="151"/>
      <c r="K19" s="151"/>
      <c r="L19" s="41"/>
      <c r="M19" s="41"/>
      <c r="N19" s="41"/>
    </row>
    <row r="20" spans="2:14" x14ac:dyDescent="0.25">
      <c r="B20" s="42" t="s">
        <v>38</v>
      </c>
      <c r="C20" s="152" t="s">
        <v>36</v>
      </c>
      <c r="D20" s="152"/>
      <c r="E20" s="152"/>
      <c r="F20" s="152"/>
      <c r="G20" s="152"/>
      <c r="H20" s="153"/>
      <c r="I20" s="153"/>
      <c r="J20" s="153"/>
      <c r="K20" s="153"/>
    </row>
    <row r="21" spans="2:14" ht="30" x14ac:dyDescent="0.25">
      <c r="B21" s="43" t="s">
        <v>37</v>
      </c>
      <c r="C21" s="154" t="s">
        <v>39</v>
      </c>
      <c r="D21" s="154"/>
      <c r="E21" s="154"/>
      <c r="F21" s="154"/>
      <c r="G21" s="154"/>
      <c r="H21" s="155"/>
      <c r="I21" s="155"/>
      <c r="J21" s="155"/>
      <c r="K21" s="155"/>
    </row>
    <row r="22" spans="2:14" x14ac:dyDescent="0.25">
      <c r="B22" s="43" t="s">
        <v>41</v>
      </c>
      <c r="C22" s="154" t="s">
        <v>40</v>
      </c>
      <c r="D22" s="154"/>
      <c r="E22" s="154"/>
      <c r="F22" s="154"/>
      <c r="G22" s="154"/>
      <c r="H22" s="155"/>
      <c r="I22" s="155"/>
      <c r="J22" s="155"/>
      <c r="K22" s="155"/>
    </row>
    <row r="23" spans="2:14" x14ac:dyDescent="0.25">
      <c r="B23" s="43" t="s">
        <v>42</v>
      </c>
      <c r="C23" s="154" t="s">
        <v>43</v>
      </c>
      <c r="D23" s="154"/>
      <c r="E23" s="154"/>
      <c r="F23" s="154"/>
      <c r="G23" s="154"/>
      <c r="H23" s="155"/>
      <c r="I23" s="155"/>
      <c r="J23" s="155"/>
      <c r="K23" s="155"/>
    </row>
    <row r="24" spans="2:14" ht="28.5" customHeight="1" x14ac:dyDescent="0.25">
      <c r="B24" s="43" t="s">
        <v>44</v>
      </c>
      <c r="C24" s="154" t="s">
        <v>45</v>
      </c>
      <c r="D24" s="154"/>
      <c r="E24" s="154"/>
      <c r="F24" s="154"/>
      <c r="G24" s="154"/>
      <c r="H24" s="155"/>
      <c r="I24" s="155"/>
      <c r="J24" s="155"/>
      <c r="K24" s="155"/>
    </row>
    <row r="25" spans="2:14" x14ac:dyDescent="0.25">
      <c r="B25" s="43" t="s">
        <v>47</v>
      </c>
      <c r="C25" s="154" t="s">
        <v>46</v>
      </c>
      <c r="D25" s="154"/>
      <c r="E25" s="154"/>
      <c r="F25" s="154"/>
      <c r="G25" s="154"/>
      <c r="H25" s="155"/>
      <c r="I25" s="155"/>
      <c r="J25" s="155"/>
      <c r="K25" s="155"/>
    </row>
    <row r="26" spans="2:14" ht="31.5" customHeight="1" x14ac:dyDescent="0.25">
      <c r="B26" s="43" t="s">
        <v>49</v>
      </c>
      <c r="C26" s="154" t="s">
        <v>48</v>
      </c>
      <c r="D26" s="154"/>
      <c r="E26" s="154"/>
      <c r="F26" s="154"/>
      <c r="G26" s="154"/>
      <c r="H26" s="155"/>
      <c r="I26" s="155"/>
      <c r="J26" s="155"/>
      <c r="K26" s="155"/>
    </row>
    <row r="27" spans="2:14" ht="30" x14ac:dyDescent="0.25">
      <c r="B27" s="43" t="s">
        <v>50</v>
      </c>
      <c r="C27" s="154" t="s">
        <v>51</v>
      </c>
      <c r="D27" s="154"/>
      <c r="E27" s="154"/>
      <c r="F27" s="154"/>
      <c r="G27" s="154"/>
      <c r="H27" s="155"/>
      <c r="I27" s="155"/>
      <c r="J27" s="155"/>
      <c r="K27" s="155"/>
    </row>
    <row r="28" spans="2:14" x14ac:dyDescent="0.25">
      <c r="B28" s="43" t="s">
        <v>52</v>
      </c>
      <c r="C28" s="154" t="s">
        <v>53</v>
      </c>
      <c r="D28" s="154"/>
      <c r="E28" s="154"/>
      <c r="F28" s="154"/>
      <c r="G28" s="154"/>
      <c r="H28" s="155"/>
      <c r="I28" s="155"/>
      <c r="J28" s="155"/>
      <c r="K28" s="155"/>
    </row>
    <row r="29" spans="2:14" x14ac:dyDescent="0.25">
      <c r="B29" s="43" t="s">
        <v>19</v>
      </c>
      <c r="C29" s="154" t="s">
        <v>54</v>
      </c>
      <c r="D29" s="154"/>
      <c r="E29" s="154"/>
      <c r="F29" s="154"/>
      <c r="G29" s="154"/>
      <c r="H29" s="155"/>
      <c r="I29" s="155"/>
      <c r="J29" s="155"/>
      <c r="K29" s="155"/>
    </row>
    <row r="30" spans="2:14" ht="30" x14ac:dyDescent="0.25">
      <c r="B30" s="43" t="s">
        <v>55</v>
      </c>
      <c r="C30" s="154" t="s">
        <v>56</v>
      </c>
      <c r="D30" s="154"/>
      <c r="E30" s="154"/>
      <c r="F30" s="154"/>
      <c r="G30" s="154"/>
      <c r="H30" s="155"/>
      <c r="I30" s="155"/>
      <c r="J30" s="155"/>
      <c r="K30" s="155"/>
    </row>
    <row r="31" spans="2:14" ht="30" x14ac:dyDescent="0.25">
      <c r="B31" s="43" t="s">
        <v>21</v>
      </c>
      <c r="C31" s="154" t="s">
        <v>57</v>
      </c>
      <c r="D31" s="154"/>
      <c r="E31" s="154"/>
      <c r="F31" s="154"/>
      <c r="G31" s="154"/>
      <c r="H31" s="155"/>
      <c r="I31" s="155"/>
      <c r="J31" s="155"/>
      <c r="K31" s="155"/>
    </row>
    <row r="32" spans="2:14" x14ac:dyDescent="0.25">
      <c r="B32" s="43" t="s">
        <v>4</v>
      </c>
      <c r="C32" s="154" t="s">
        <v>58</v>
      </c>
      <c r="D32" s="154"/>
      <c r="E32" s="154"/>
      <c r="F32" s="154"/>
      <c r="G32" s="154"/>
      <c r="H32" s="155"/>
      <c r="I32" s="155"/>
      <c r="J32" s="155"/>
      <c r="K32" s="155"/>
    </row>
    <row r="33" spans="2:11" ht="30" x14ac:dyDescent="0.25">
      <c r="B33" s="43" t="s">
        <v>5</v>
      </c>
      <c r="C33" s="154" t="s">
        <v>59</v>
      </c>
      <c r="D33" s="154"/>
      <c r="E33" s="154"/>
      <c r="F33" s="154"/>
      <c r="G33" s="154"/>
      <c r="H33" s="155"/>
      <c r="I33" s="155"/>
      <c r="J33" s="155"/>
      <c r="K33" s="155"/>
    </row>
    <row r="34" spans="2:11" ht="30" x14ac:dyDescent="0.25">
      <c r="B34" s="43" t="s">
        <v>61</v>
      </c>
      <c r="C34" s="154" t="s">
        <v>60</v>
      </c>
      <c r="D34" s="154"/>
      <c r="E34" s="154"/>
      <c r="F34" s="154"/>
      <c r="G34" s="154"/>
      <c r="H34" s="155"/>
      <c r="I34" s="155"/>
      <c r="J34" s="155"/>
      <c r="K34" s="155"/>
    </row>
    <row r="35" spans="2:11" ht="31.5" customHeight="1" x14ac:dyDescent="0.25">
      <c r="B35" s="43" t="s">
        <v>62</v>
      </c>
      <c r="C35" s="154" t="s">
        <v>63</v>
      </c>
      <c r="D35" s="154"/>
      <c r="E35" s="154"/>
      <c r="F35" s="154"/>
      <c r="G35" s="154"/>
      <c r="H35" s="155"/>
      <c r="I35" s="155"/>
      <c r="J35" s="155"/>
      <c r="K35" s="155"/>
    </row>
    <row r="36" spans="2:11" x14ac:dyDescent="0.25">
      <c r="B36" s="44"/>
      <c r="C36" s="45"/>
      <c r="D36" s="45"/>
      <c r="E36" s="45"/>
      <c r="F36" s="45"/>
      <c r="G36" s="45"/>
      <c r="H36" s="45"/>
      <c r="I36" s="45"/>
      <c r="J36" s="45"/>
    </row>
    <row r="37" spans="2:11" x14ac:dyDescent="0.25">
      <c r="B37" s="45"/>
      <c r="C37" s="45"/>
      <c r="D37" s="45"/>
      <c r="E37" s="45"/>
      <c r="F37" s="45"/>
      <c r="G37" s="45"/>
      <c r="H37" s="45"/>
      <c r="I37" s="45"/>
      <c r="J37" s="45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6E3D8-F750-4067-B1E4-D06FF878EDEB}">
  <sheetPr>
    <pageSetUpPr fitToPage="1"/>
  </sheetPr>
  <dimension ref="A1:P58"/>
  <sheetViews>
    <sheetView tabSelected="1" topLeftCell="C45" zoomScale="82" zoomScaleNormal="82" workbookViewId="0">
      <selection activeCell="J61" sqref="J61"/>
    </sheetView>
  </sheetViews>
  <sheetFormatPr baseColWidth="10" defaultColWidth="11.44140625" defaultRowHeight="13.8" x14ac:dyDescent="0.25"/>
  <cols>
    <col min="1" max="1" width="15.44140625" style="80" customWidth="1"/>
    <col min="2" max="2" width="11.44140625" style="80" customWidth="1"/>
    <col min="3" max="3" width="32.6640625" style="80" customWidth="1"/>
    <col min="4" max="4" width="15.5546875" style="80" customWidth="1"/>
    <col min="5" max="5" width="11.44140625" style="80"/>
    <col min="6" max="6" width="9" style="80" customWidth="1"/>
    <col min="7" max="7" width="8.6640625" style="80" customWidth="1"/>
    <col min="8" max="8" width="14" style="80" customWidth="1"/>
    <col min="9" max="9" width="13.44140625" style="80" customWidth="1"/>
    <col min="10" max="10" width="15" style="80" customWidth="1"/>
    <col min="11" max="11" width="18.88671875" style="80" customWidth="1"/>
    <col min="12" max="12" width="15.5546875" style="80" customWidth="1"/>
    <col min="13" max="13" width="19.44140625" style="80" customWidth="1"/>
    <col min="14" max="14" width="5.77734375" style="80" customWidth="1"/>
    <col min="15" max="15" width="51.6640625" style="80" customWidth="1"/>
    <col min="16" max="16" width="56.6640625" style="80" customWidth="1"/>
    <col min="17" max="16384" width="11.44140625" style="80"/>
  </cols>
  <sheetData>
    <row r="1" spans="1:15" ht="21.75" customHeight="1" x14ac:dyDescent="0.25">
      <c r="A1" s="157"/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79" t="s">
        <v>22</v>
      </c>
    </row>
    <row r="2" spans="1:15" ht="30.75" customHeight="1" x14ac:dyDescent="0.25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81" t="s">
        <v>69</v>
      </c>
    </row>
    <row r="3" spans="1:15" ht="34.5" customHeight="1" x14ac:dyDescent="0.25">
      <c r="A3" s="158" t="s">
        <v>23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</row>
    <row r="4" spans="1:15" x14ac:dyDescent="0.25">
      <c r="A4" s="159" t="s">
        <v>24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</row>
    <row r="5" spans="1:15" x14ac:dyDescent="0.25">
      <c r="A5" s="160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2"/>
    </row>
    <row r="6" spans="1:15" x14ac:dyDescent="0.25">
      <c r="A6" s="163" t="s">
        <v>17</v>
      </c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</row>
    <row r="8" spans="1:15" x14ac:dyDescent="0.25">
      <c r="A8" s="156" t="s">
        <v>80</v>
      </c>
      <c r="B8" s="156"/>
      <c r="C8" s="156"/>
      <c r="D8" s="156"/>
      <c r="E8" s="156"/>
      <c r="F8" s="156"/>
      <c r="G8" s="156"/>
      <c r="H8" s="156"/>
      <c r="I8" s="156"/>
      <c r="J8" s="156"/>
      <c r="K8" s="82"/>
      <c r="L8" s="83"/>
      <c r="M8" s="83"/>
      <c r="N8" s="83"/>
    </row>
    <row r="9" spans="1:15" x14ac:dyDescent="0.25">
      <c r="A9" s="165" t="s">
        <v>71</v>
      </c>
      <c r="B9" s="165"/>
      <c r="C9" s="165"/>
      <c r="D9" s="84"/>
      <c r="E9" s="85"/>
      <c r="F9" s="86"/>
      <c r="G9" s="86"/>
      <c r="H9" s="86"/>
      <c r="I9" s="86"/>
      <c r="J9" s="87"/>
      <c r="K9" s="87"/>
      <c r="L9" s="88"/>
      <c r="M9" s="88"/>
      <c r="N9" s="88"/>
    </row>
    <row r="10" spans="1:15" x14ac:dyDescent="0.25">
      <c r="A10" s="166"/>
      <c r="B10" s="166"/>
      <c r="C10" s="166"/>
      <c r="D10" s="89"/>
      <c r="E10" s="90"/>
      <c r="F10" s="86"/>
      <c r="G10" s="86"/>
      <c r="H10" s="85"/>
      <c r="I10" s="91"/>
      <c r="J10" s="167" t="s">
        <v>72</v>
      </c>
      <c r="K10" s="168"/>
      <c r="L10" s="168"/>
      <c r="M10" s="168"/>
      <c r="N10" s="168"/>
      <c r="O10" s="169"/>
    </row>
    <row r="11" spans="1:15" x14ac:dyDescent="0.25">
      <c r="A11" s="92" t="s">
        <v>41</v>
      </c>
      <c r="B11" s="170">
        <f>+K45+M45</f>
        <v>1347866666</v>
      </c>
      <c r="C11" s="171">
        <v>345419923</v>
      </c>
      <c r="D11" s="93"/>
      <c r="E11" s="90"/>
      <c r="F11" s="86"/>
      <c r="G11" s="86"/>
      <c r="H11" s="86"/>
      <c r="I11" s="91"/>
      <c r="J11" s="94" t="s">
        <v>0</v>
      </c>
      <c r="K11" s="168" t="s">
        <v>126</v>
      </c>
      <c r="L11" s="168"/>
      <c r="M11" s="168"/>
      <c r="N11" s="168"/>
      <c r="O11" s="169"/>
    </row>
    <row r="12" spans="1:15" x14ac:dyDescent="0.25">
      <c r="A12" s="172" t="s">
        <v>76</v>
      </c>
      <c r="B12" s="166"/>
      <c r="C12" s="166"/>
      <c r="D12" s="95">
        <v>0</v>
      </c>
      <c r="E12" s="96"/>
      <c r="F12" s="86"/>
      <c r="G12" s="86"/>
      <c r="H12" s="86"/>
      <c r="I12" s="91"/>
      <c r="J12" s="86" t="s">
        <v>1</v>
      </c>
      <c r="K12" s="97">
        <v>3123513684</v>
      </c>
      <c r="L12" s="94"/>
      <c r="M12" s="94"/>
      <c r="N12" s="94"/>
      <c r="O12" s="98"/>
    </row>
    <row r="13" spans="1:15" ht="42.75" customHeight="1" x14ac:dyDescent="0.25">
      <c r="A13" s="176" t="s">
        <v>2</v>
      </c>
      <c r="B13" s="164" t="s">
        <v>3</v>
      </c>
      <c r="C13" s="164" t="s">
        <v>18</v>
      </c>
      <c r="D13" s="164" t="s">
        <v>9</v>
      </c>
      <c r="E13" s="164" t="s">
        <v>19</v>
      </c>
      <c r="F13" s="164" t="s">
        <v>20</v>
      </c>
      <c r="G13" s="164"/>
      <c r="H13" s="174" t="s">
        <v>21</v>
      </c>
      <c r="I13" s="174"/>
      <c r="J13" s="175" t="s">
        <v>4</v>
      </c>
      <c r="K13" s="175" t="s">
        <v>5</v>
      </c>
      <c r="L13" s="175" t="s">
        <v>4</v>
      </c>
      <c r="M13" s="175" t="s">
        <v>5</v>
      </c>
      <c r="N13" s="90" t="s">
        <v>10</v>
      </c>
      <c r="O13" s="158" t="s">
        <v>6</v>
      </c>
    </row>
    <row r="14" spans="1:15" ht="30.75" customHeight="1" x14ac:dyDescent="0.25">
      <c r="A14" s="177"/>
      <c r="B14" s="164"/>
      <c r="C14" s="164"/>
      <c r="D14" s="164"/>
      <c r="E14" s="164"/>
      <c r="F14" s="164"/>
      <c r="G14" s="164"/>
      <c r="H14" s="164" t="s">
        <v>7</v>
      </c>
      <c r="I14" s="164" t="s">
        <v>8</v>
      </c>
      <c r="J14" s="175"/>
      <c r="K14" s="175"/>
      <c r="L14" s="175"/>
      <c r="M14" s="175"/>
      <c r="N14" s="90" t="s">
        <v>11</v>
      </c>
      <c r="O14" s="158"/>
    </row>
    <row r="15" spans="1:15" ht="22.5" customHeight="1" x14ac:dyDescent="0.25">
      <c r="A15" s="178"/>
      <c r="B15" s="164"/>
      <c r="C15" s="164"/>
      <c r="D15" s="164"/>
      <c r="E15" s="164"/>
      <c r="F15" s="99" t="s">
        <v>12</v>
      </c>
      <c r="G15" s="99" t="s">
        <v>13</v>
      </c>
      <c r="H15" s="164"/>
      <c r="I15" s="164"/>
      <c r="J15" s="175" t="s">
        <v>15</v>
      </c>
      <c r="K15" s="175"/>
      <c r="L15" s="175" t="s">
        <v>16</v>
      </c>
      <c r="M15" s="175"/>
      <c r="N15" s="100"/>
      <c r="O15" s="101"/>
    </row>
    <row r="16" spans="1:15" s="109" customFormat="1" ht="68.25" customHeight="1" x14ac:dyDescent="0.3">
      <c r="A16" s="102" t="s">
        <v>73</v>
      </c>
      <c r="B16" s="103" t="s">
        <v>105</v>
      </c>
      <c r="C16" s="104" t="s">
        <v>106</v>
      </c>
      <c r="D16" s="103" t="s">
        <v>74</v>
      </c>
      <c r="E16" s="105">
        <v>1</v>
      </c>
      <c r="F16" s="105">
        <v>11</v>
      </c>
      <c r="G16" s="105">
        <v>0</v>
      </c>
      <c r="H16" s="78">
        <v>44578</v>
      </c>
      <c r="I16" s="78">
        <v>44911</v>
      </c>
      <c r="J16" s="106">
        <v>0</v>
      </c>
      <c r="K16" s="107">
        <f>(J16*F16+(J16/30)*G16)*E16</f>
        <v>0</v>
      </c>
      <c r="L16" s="106">
        <v>3400000</v>
      </c>
      <c r="M16" s="107">
        <f>(((L16*F16)+((L16/30)*G16)*E16))</f>
        <v>37400000</v>
      </c>
      <c r="N16" s="108"/>
      <c r="O16" s="104" t="s">
        <v>128</v>
      </c>
    </row>
    <row r="17" spans="1:16" s="109" customFormat="1" ht="81" customHeight="1" x14ac:dyDescent="0.3">
      <c r="A17" s="102" t="s">
        <v>73</v>
      </c>
      <c r="B17" s="103" t="s">
        <v>77</v>
      </c>
      <c r="C17" s="104" t="s">
        <v>87</v>
      </c>
      <c r="D17" s="103" t="s">
        <v>74</v>
      </c>
      <c r="E17" s="105">
        <v>1</v>
      </c>
      <c r="F17" s="105">
        <v>10</v>
      </c>
      <c r="G17" s="105">
        <v>0</v>
      </c>
      <c r="H17" s="78">
        <v>44593</v>
      </c>
      <c r="I17" s="78">
        <v>44895</v>
      </c>
      <c r="J17" s="106">
        <v>4300000</v>
      </c>
      <c r="K17" s="107">
        <f>(J17*F17+(J17/30)*G17)*E17</f>
        <v>43000000</v>
      </c>
      <c r="L17" s="106"/>
      <c r="M17" s="107">
        <f>(((L17*F17)+((L17/30)*G17)*E17))</f>
        <v>0</v>
      </c>
      <c r="N17" s="108"/>
      <c r="O17" s="104" t="s">
        <v>95</v>
      </c>
      <c r="P17" s="104"/>
    </row>
    <row r="18" spans="1:16" s="109" customFormat="1" ht="68.25" customHeight="1" x14ac:dyDescent="0.3">
      <c r="A18" s="102" t="s">
        <v>73</v>
      </c>
      <c r="B18" s="103" t="s">
        <v>77</v>
      </c>
      <c r="C18" s="104" t="s">
        <v>106</v>
      </c>
      <c r="D18" s="103" t="s">
        <v>74</v>
      </c>
      <c r="E18" s="105">
        <v>1</v>
      </c>
      <c r="F18" s="105">
        <v>6</v>
      </c>
      <c r="G18" s="105">
        <v>0</v>
      </c>
      <c r="H18" s="78">
        <v>44593</v>
      </c>
      <c r="I18" s="78">
        <v>44772</v>
      </c>
      <c r="J18" s="106">
        <v>4300000</v>
      </c>
      <c r="K18" s="107">
        <f>(J18*F18+(J18/30)*G18)*E18</f>
        <v>25800000</v>
      </c>
      <c r="L18" s="106"/>
      <c r="M18" s="107">
        <f>(((L18*F18)+((L18/30)*G18)*E18))</f>
        <v>0</v>
      </c>
      <c r="N18" s="108"/>
      <c r="O18" s="104" t="s">
        <v>129</v>
      </c>
    </row>
    <row r="19" spans="1:16" s="109" customFormat="1" ht="73.5" customHeight="1" x14ac:dyDescent="0.3">
      <c r="A19" s="102" t="s">
        <v>73</v>
      </c>
      <c r="B19" s="103" t="s">
        <v>77</v>
      </c>
      <c r="C19" s="104" t="s">
        <v>83</v>
      </c>
      <c r="D19" s="103" t="s">
        <v>74</v>
      </c>
      <c r="E19" s="105">
        <v>3</v>
      </c>
      <c r="F19" s="105">
        <v>11</v>
      </c>
      <c r="G19" s="105">
        <v>0</v>
      </c>
      <c r="H19" s="78">
        <v>44578</v>
      </c>
      <c r="I19" s="78">
        <v>44911</v>
      </c>
      <c r="J19" s="106">
        <v>4300000</v>
      </c>
      <c r="K19" s="107">
        <f>(J19*F19+(J19/30)*G19)*E19</f>
        <v>141900000</v>
      </c>
      <c r="L19" s="110"/>
      <c r="M19" s="107">
        <f>(((L19*F19)+((L19/30)*G19)*E19))</f>
        <v>0</v>
      </c>
      <c r="N19" s="108"/>
      <c r="O19" s="104" t="s">
        <v>79</v>
      </c>
    </row>
    <row r="20" spans="1:16" s="109" customFormat="1" ht="70.5" customHeight="1" x14ac:dyDescent="0.3">
      <c r="A20" s="102" t="s">
        <v>73</v>
      </c>
      <c r="B20" s="103" t="s">
        <v>77</v>
      </c>
      <c r="C20" s="104" t="s">
        <v>85</v>
      </c>
      <c r="D20" s="103" t="s">
        <v>74</v>
      </c>
      <c r="E20" s="105">
        <v>1</v>
      </c>
      <c r="F20" s="105">
        <v>11</v>
      </c>
      <c r="G20" s="105">
        <v>0</v>
      </c>
      <c r="H20" s="78">
        <v>44578</v>
      </c>
      <c r="I20" s="78">
        <v>44911</v>
      </c>
      <c r="J20" s="106">
        <v>4300000</v>
      </c>
      <c r="K20" s="107">
        <f>((J20*F20+(J20/30)*G20)*E20)</f>
        <v>47300000</v>
      </c>
      <c r="L20" s="106"/>
      <c r="M20" s="107">
        <f>(((L20*F20)+((L20/30)*G20)*E20))</f>
        <v>0</v>
      </c>
      <c r="N20" s="108"/>
      <c r="O20" s="104" t="s">
        <v>86</v>
      </c>
    </row>
    <row r="21" spans="1:16" s="109" customFormat="1" ht="140.25" customHeight="1" x14ac:dyDescent="0.3">
      <c r="A21" s="102" t="s">
        <v>73</v>
      </c>
      <c r="B21" s="103" t="s">
        <v>77</v>
      </c>
      <c r="C21" s="104" t="s">
        <v>88</v>
      </c>
      <c r="D21" s="103" t="s">
        <v>74</v>
      </c>
      <c r="E21" s="105">
        <v>1</v>
      </c>
      <c r="F21" s="105">
        <v>11</v>
      </c>
      <c r="G21" s="105">
        <v>0</v>
      </c>
      <c r="H21" s="78">
        <v>44578</v>
      </c>
      <c r="I21" s="78">
        <v>44911</v>
      </c>
      <c r="J21" s="106">
        <v>4300000</v>
      </c>
      <c r="K21" s="107">
        <f>((J21*F21+(J21/30)*G21)*E21)</f>
        <v>47300000</v>
      </c>
      <c r="L21" s="106"/>
      <c r="M21" s="107">
        <f>(((L21*F21)+((L21/30)*G21)*E21))</f>
        <v>0</v>
      </c>
      <c r="N21" s="108"/>
      <c r="O21" s="104" t="s">
        <v>89</v>
      </c>
    </row>
    <row r="22" spans="1:16" s="109" customFormat="1" ht="74.25" customHeight="1" x14ac:dyDescent="0.3">
      <c r="A22" s="102" t="s">
        <v>73</v>
      </c>
      <c r="B22" s="103" t="s">
        <v>77</v>
      </c>
      <c r="C22" s="104" t="s">
        <v>88</v>
      </c>
      <c r="D22" s="103" t="s">
        <v>74</v>
      </c>
      <c r="E22" s="105">
        <v>1</v>
      </c>
      <c r="F22" s="105">
        <v>9</v>
      </c>
      <c r="G22" s="105">
        <v>14</v>
      </c>
      <c r="H22" s="78">
        <v>44578</v>
      </c>
      <c r="I22" s="78">
        <v>44864</v>
      </c>
      <c r="J22" s="106">
        <v>4300000</v>
      </c>
      <c r="K22" s="107">
        <f>((J22*F22+(J22/30)*G22)*E22)</f>
        <v>40706667</v>
      </c>
      <c r="L22" s="106"/>
      <c r="M22" s="107">
        <f>(((L22*F22)+((L22/30)*G22)*E22))</f>
        <v>0</v>
      </c>
      <c r="N22" s="108"/>
      <c r="O22" s="104" t="s">
        <v>89</v>
      </c>
    </row>
    <row r="23" spans="1:16" s="109" customFormat="1" ht="94.5" customHeight="1" x14ac:dyDescent="0.3">
      <c r="A23" s="102" t="s">
        <v>73</v>
      </c>
      <c r="B23" s="103" t="s">
        <v>77</v>
      </c>
      <c r="C23" s="104" t="s">
        <v>90</v>
      </c>
      <c r="D23" s="103" t="s">
        <v>74</v>
      </c>
      <c r="E23" s="105">
        <v>1</v>
      </c>
      <c r="F23" s="105">
        <v>11</v>
      </c>
      <c r="G23" s="105">
        <v>0</v>
      </c>
      <c r="H23" s="78">
        <v>44578</v>
      </c>
      <c r="I23" s="78">
        <v>44911</v>
      </c>
      <c r="J23" s="106">
        <v>4300000</v>
      </c>
      <c r="K23" s="107">
        <f>(J23*F23+(J23/30)*G23)*E23</f>
        <v>47300000</v>
      </c>
      <c r="L23" s="106"/>
      <c r="M23" s="107">
        <f>(((L23*F23)+((L23/30)*G23)*E23))</f>
        <v>0</v>
      </c>
      <c r="N23" s="108"/>
      <c r="O23" s="104" t="s">
        <v>91</v>
      </c>
    </row>
    <row r="24" spans="1:16" s="109" customFormat="1" ht="138.75" customHeight="1" x14ac:dyDescent="0.3">
      <c r="A24" s="102" t="s">
        <v>73</v>
      </c>
      <c r="B24" s="103" t="s">
        <v>98</v>
      </c>
      <c r="C24" s="104" t="s">
        <v>93</v>
      </c>
      <c r="D24" s="103" t="s">
        <v>74</v>
      </c>
      <c r="E24" s="105">
        <v>1</v>
      </c>
      <c r="F24" s="105">
        <v>11</v>
      </c>
      <c r="G24" s="105">
        <v>0</v>
      </c>
      <c r="H24" s="78">
        <v>44578</v>
      </c>
      <c r="I24" s="78">
        <v>44911</v>
      </c>
      <c r="J24" s="106">
        <v>4300000</v>
      </c>
      <c r="K24" s="107">
        <f>(J24*F24+(J24/30)*G24)*E24</f>
        <v>47300000</v>
      </c>
      <c r="L24" s="106"/>
      <c r="M24" s="107">
        <f>(((L24*F24)+((L24/30)*G24)*E24))</f>
        <v>0</v>
      </c>
      <c r="N24" s="108"/>
      <c r="O24" s="104" t="s">
        <v>94</v>
      </c>
    </row>
    <row r="25" spans="1:16" s="109" customFormat="1" ht="96" customHeight="1" x14ac:dyDescent="0.3">
      <c r="A25" s="102" t="s">
        <v>73</v>
      </c>
      <c r="B25" s="103" t="s">
        <v>77</v>
      </c>
      <c r="C25" s="104" t="s">
        <v>92</v>
      </c>
      <c r="D25" s="103" t="s">
        <v>74</v>
      </c>
      <c r="E25" s="105">
        <v>1</v>
      </c>
      <c r="F25" s="105">
        <v>11</v>
      </c>
      <c r="G25" s="105">
        <v>0</v>
      </c>
      <c r="H25" s="78">
        <v>44578</v>
      </c>
      <c r="I25" s="78">
        <v>44911</v>
      </c>
      <c r="J25" s="106">
        <v>4300000</v>
      </c>
      <c r="K25" s="107">
        <f>(J25*F25+(J25/30)*G25)*E25</f>
        <v>47300000</v>
      </c>
      <c r="L25" s="106"/>
      <c r="M25" s="107">
        <f>(((L25*F25)+((L25/30)*G25)*E25))</f>
        <v>0</v>
      </c>
      <c r="N25" s="108"/>
      <c r="O25" s="104" t="s">
        <v>99</v>
      </c>
    </row>
    <row r="26" spans="1:16" s="109" customFormat="1" ht="83.25" customHeight="1" x14ac:dyDescent="0.3">
      <c r="A26" s="102" t="s">
        <v>73</v>
      </c>
      <c r="B26" s="103" t="s">
        <v>77</v>
      </c>
      <c r="C26" s="104" t="s">
        <v>84</v>
      </c>
      <c r="D26" s="103" t="s">
        <v>74</v>
      </c>
      <c r="E26" s="105">
        <v>1</v>
      </c>
      <c r="F26" s="105">
        <v>11</v>
      </c>
      <c r="G26" s="105">
        <v>0</v>
      </c>
      <c r="H26" s="78">
        <v>44578</v>
      </c>
      <c r="I26" s="78">
        <v>44911</v>
      </c>
      <c r="J26" s="106">
        <v>4300000</v>
      </c>
      <c r="K26" s="107">
        <f>(J26*F26+(J26/30)*G26)*E26</f>
        <v>47300000</v>
      </c>
      <c r="L26" s="111"/>
      <c r="M26" s="107">
        <f>(((L26*F26)+((L26/30)*G26)*E26))</f>
        <v>0</v>
      </c>
      <c r="N26" s="108"/>
      <c r="O26" s="104" t="s">
        <v>107</v>
      </c>
    </row>
    <row r="27" spans="1:16" s="109" customFormat="1" ht="64.5" customHeight="1" x14ac:dyDescent="0.3">
      <c r="A27" s="102" t="s">
        <v>73</v>
      </c>
      <c r="B27" s="103" t="s">
        <v>98</v>
      </c>
      <c r="C27" s="104" t="s">
        <v>81</v>
      </c>
      <c r="D27" s="103" t="s">
        <v>74</v>
      </c>
      <c r="E27" s="105">
        <v>1</v>
      </c>
      <c r="F27" s="105">
        <v>11</v>
      </c>
      <c r="G27" s="105">
        <v>0</v>
      </c>
      <c r="H27" s="78">
        <v>44578</v>
      </c>
      <c r="I27" s="78">
        <v>44911</v>
      </c>
      <c r="J27" s="106">
        <v>4300000</v>
      </c>
      <c r="K27" s="107">
        <f>(J27*F27+(J27/30)*G27)*E27</f>
        <v>47300000</v>
      </c>
      <c r="L27" s="111"/>
      <c r="M27" s="107">
        <f>(((L27*F27)+((L27/30)*G27)*E27))</f>
        <v>0</v>
      </c>
      <c r="N27" s="108"/>
      <c r="O27" s="104" t="s">
        <v>82</v>
      </c>
    </row>
    <row r="28" spans="1:16" s="109" customFormat="1" ht="57.75" customHeight="1" x14ac:dyDescent="0.3">
      <c r="A28" s="102" t="s">
        <v>73</v>
      </c>
      <c r="B28" s="103" t="s">
        <v>77</v>
      </c>
      <c r="C28" s="104" t="s">
        <v>87</v>
      </c>
      <c r="D28" s="103" t="s">
        <v>74</v>
      </c>
      <c r="E28" s="105">
        <v>1</v>
      </c>
      <c r="F28" s="105">
        <v>11</v>
      </c>
      <c r="G28" s="105">
        <v>0</v>
      </c>
      <c r="H28" s="78">
        <v>44578</v>
      </c>
      <c r="I28" s="78">
        <v>44911</v>
      </c>
      <c r="J28" s="106">
        <v>4300000</v>
      </c>
      <c r="K28" s="107">
        <f>((J28*F28+(J28/30)*G28)*E28)</f>
        <v>47300000</v>
      </c>
      <c r="L28" s="106"/>
      <c r="M28" s="107">
        <f>(((L28*F28)+((L28/30)*G28)*E28))</f>
        <v>0</v>
      </c>
      <c r="N28" s="108"/>
      <c r="O28" s="104" t="s">
        <v>95</v>
      </c>
    </row>
    <row r="29" spans="1:16" s="109" customFormat="1" ht="87" customHeight="1" x14ac:dyDescent="0.3">
      <c r="A29" s="102" t="s">
        <v>73</v>
      </c>
      <c r="B29" s="103" t="s">
        <v>77</v>
      </c>
      <c r="C29" s="104" t="s">
        <v>96</v>
      </c>
      <c r="D29" s="103" t="s">
        <v>74</v>
      </c>
      <c r="E29" s="105">
        <v>1</v>
      </c>
      <c r="F29" s="105">
        <v>5</v>
      </c>
      <c r="G29" s="105">
        <v>14</v>
      </c>
      <c r="H29" s="78">
        <v>44578</v>
      </c>
      <c r="I29" s="78">
        <v>44742</v>
      </c>
      <c r="J29" s="106">
        <v>4300000</v>
      </c>
      <c r="K29" s="107">
        <f>(J29*F29+(J29/30)*G29)*E29</f>
        <v>23506667</v>
      </c>
      <c r="L29" s="106"/>
      <c r="M29" s="107">
        <f>(((L29*F29)+((L29/30)*G29)*E29))</f>
        <v>0</v>
      </c>
      <c r="N29" s="108"/>
      <c r="O29" s="104" t="s">
        <v>97</v>
      </c>
    </row>
    <row r="30" spans="1:16" s="109" customFormat="1" ht="71.25" customHeight="1" x14ac:dyDescent="0.3">
      <c r="A30" s="102" t="s">
        <v>73</v>
      </c>
      <c r="B30" s="103" t="s">
        <v>105</v>
      </c>
      <c r="C30" s="104" t="s">
        <v>109</v>
      </c>
      <c r="D30" s="103" t="s">
        <v>74</v>
      </c>
      <c r="E30" s="105">
        <v>1</v>
      </c>
      <c r="F30" s="105">
        <v>11</v>
      </c>
      <c r="G30" s="105">
        <v>0</v>
      </c>
      <c r="H30" s="78">
        <v>44578</v>
      </c>
      <c r="I30" s="78">
        <v>44911</v>
      </c>
      <c r="J30" s="106">
        <v>0</v>
      </c>
      <c r="K30" s="107">
        <f>(J30*F30+(J30/30)*G30)*E30</f>
        <v>0</v>
      </c>
      <c r="L30" s="106">
        <v>3400000</v>
      </c>
      <c r="M30" s="107">
        <f>(((L30*F30)+((L30/30)*G30)*E30))</f>
        <v>37400000</v>
      </c>
      <c r="N30" s="108"/>
      <c r="O30" s="104" t="s">
        <v>108</v>
      </c>
    </row>
    <row r="31" spans="1:16" s="109" customFormat="1" ht="81.75" customHeight="1" x14ac:dyDescent="0.3">
      <c r="A31" s="102" t="s">
        <v>73</v>
      </c>
      <c r="B31" s="103" t="s">
        <v>105</v>
      </c>
      <c r="C31" s="104" t="s">
        <v>101</v>
      </c>
      <c r="D31" s="103" t="s">
        <v>74</v>
      </c>
      <c r="E31" s="105">
        <v>1</v>
      </c>
      <c r="F31" s="105">
        <v>11</v>
      </c>
      <c r="G31" s="105">
        <v>0</v>
      </c>
      <c r="H31" s="78">
        <v>44578</v>
      </c>
      <c r="I31" s="78">
        <v>44911</v>
      </c>
      <c r="J31" s="106">
        <v>0</v>
      </c>
      <c r="K31" s="107">
        <f>(J31*F31+(J31/30)*G31)*E31</f>
        <v>0</v>
      </c>
      <c r="L31" s="106">
        <v>3400000</v>
      </c>
      <c r="M31" s="107">
        <f>(((L31*F31)+((L31/30)*G31)*E31))</f>
        <v>37400000</v>
      </c>
      <c r="N31" s="108"/>
      <c r="O31" s="104" t="s">
        <v>100</v>
      </c>
    </row>
    <row r="32" spans="1:16" s="109" customFormat="1" ht="81.75" customHeight="1" x14ac:dyDescent="0.3">
      <c r="A32" s="102" t="s">
        <v>73</v>
      </c>
      <c r="B32" s="103" t="s">
        <v>77</v>
      </c>
      <c r="C32" s="104" t="s">
        <v>101</v>
      </c>
      <c r="D32" s="103" t="s">
        <v>74</v>
      </c>
      <c r="E32" s="105">
        <v>1</v>
      </c>
      <c r="F32" s="105">
        <v>10</v>
      </c>
      <c r="G32" s="105">
        <v>16</v>
      </c>
      <c r="H32" s="78">
        <v>44593</v>
      </c>
      <c r="I32" s="78">
        <v>44911</v>
      </c>
      <c r="J32" s="106">
        <v>4300000</v>
      </c>
      <c r="K32" s="107">
        <f>(J32*F32+(J32/30)*G32)*E32</f>
        <v>45293333</v>
      </c>
      <c r="L32" s="106"/>
      <c r="M32" s="107">
        <f>(((L32*F32)+((L32/30)*G32)*E32))</f>
        <v>0</v>
      </c>
      <c r="N32" s="108"/>
      <c r="O32" s="104" t="s">
        <v>102</v>
      </c>
    </row>
    <row r="33" spans="1:16" s="109" customFormat="1" ht="81.75" customHeight="1" x14ac:dyDescent="0.3">
      <c r="A33" s="102" t="s">
        <v>73</v>
      </c>
      <c r="B33" s="103" t="s">
        <v>77</v>
      </c>
      <c r="C33" s="104" t="s">
        <v>104</v>
      </c>
      <c r="D33" s="103" t="s">
        <v>74</v>
      </c>
      <c r="E33" s="105">
        <v>1</v>
      </c>
      <c r="F33" s="105">
        <v>11</v>
      </c>
      <c r="G33" s="105">
        <v>0</v>
      </c>
      <c r="H33" s="78">
        <v>44578</v>
      </c>
      <c r="I33" s="78">
        <v>44911</v>
      </c>
      <c r="J33" s="106">
        <v>4300000</v>
      </c>
      <c r="K33" s="107">
        <f>(J33*F33+(J33/30)*G33)*E33</f>
        <v>47300000</v>
      </c>
      <c r="L33" s="106"/>
      <c r="M33" s="107">
        <f>(((L33*F33)+((L33/30)*G33)*E33))</f>
        <v>0</v>
      </c>
      <c r="N33" s="108"/>
      <c r="O33" s="104" t="s">
        <v>103</v>
      </c>
    </row>
    <row r="34" spans="1:16" s="109" customFormat="1" ht="81.75" customHeight="1" x14ac:dyDescent="0.3">
      <c r="A34" s="102" t="s">
        <v>73</v>
      </c>
      <c r="B34" s="103" t="s">
        <v>77</v>
      </c>
      <c r="C34" s="104" t="s">
        <v>104</v>
      </c>
      <c r="D34" s="103" t="s">
        <v>74</v>
      </c>
      <c r="E34" s="105">
        <v>1</v>
      </c>
      <c r="F34" s="105">
        <v>10</v>
      </c>
      <c r="G34" s="105">
        <v>14</v>
      </c>
      <c r="H34" s="78">
        <v>44593</v>
      </c>
      <c r="I34" s="78">
        <v>44909</v>
      </c>
      <c r="J34" s="106">
        <v>4300000</v>
      </c>
      <c r="K34" s="107">
        <f>(J34*F34+(J34/30)*G34)*E34</f>
        <v>45006667</v>
      </c>
      <c r="L34" s="106"/>
      <c r="M34" s="107">
        <f>(((L34*F34)+((L34/30)*G34)*E34))</f>
        <v>0</v>
      </c>
      <c r="N34" s="108"/>
      <c r="O34" s="104" t="s">
        <v>103</v>
      </c>
    </row>
    <row r="35" spans="1:16" s="109" customFormat="1" ht="82.5" customHeight="1" x14ac:dyDescent="0.3">
      <c r="A35" s="102" t="s">
        <v>73</v>
      </c>
      <c r="B35" s="103" t="s">
        <v>77</v>
      </c>
      <c r="C35" s="104" t="s">
        <v>118</v>
      </c>
      <c r="D35" s="103" t="s">
        <v>74</v>
      </c>
      <c r="E35" s="105">
        <v>1</v>
      </c>
      <c r="F35" s="105">
        <v>10</v>
      </c>
      <c r="G35" s="105">
        <v>0</v>
      </c>
      <c r="H35" s="78">
        <v>44593</v>
      </c>
      <c r="I35" s="78">
        <v>44895</v>
      </c>
      <c r="J35" s="106">
        <v>4300000</v>
      </c>
      <c r="K35" s="107">
        <f>(J35*F35+(J35/30)*G35)*E35</f>
        <v>43000000</v>
      </c>
      <c r="L35" s="106"/>
      <c r="M35" s="107">
        <f>(((L35*F35)+((L35/30)*G35)*E35))</f>
        <v>0</v>
      </c>
      <c r="N35" s="108"/>
      <c r="O35" s="104" t="s">
        <v>117</v>
      </c>
      <c r="P35" s="104"/>
    </row>
    <row r="36" spans="1:16" s="109" customFormat="1" ht="81.75" customHeight="1" x14ac:dyDescent="0.3">
      <c r="A36" s="102" t="s">
        <v>73</v>
      </c>
      <c r="B36" s="103" t="s">
        <v>77</v>
      </c>
      <c r="C36" s="104" t="s">
        <v>111</v>
      </c>
      <c r="D36" s="103" t="s">
        <v>74</v>
      </c>
      <c r="E36" s="105">
        <v>1</v>
      </c>
      <c r="F36" s="105">
        <v>11</v>
      </c>
      <c r="G36" s="105">
        <v>0</v>
      </c>
      <c r="H36" s="78">
        <v>44578</v>
      </c>
      <c r="I36" s="78">
        <v>44911</v>
      </c>
      <c r="J36" s="106">
        <v>4300000</v>
      </c>
      <c r="K36" s="107">
        <f>(J36*F36+(J36/30)*G36)*E36</f>
        <v>47300000</v>
      </c>
      <c r="L36" s="106"/>
      <c r="M36" s="107">
        <f>(((L36*F36)+((L36/30)*G36)*E36))</f>
        <v>0</v>
      </c>
      <c r="N36" s="108"/>
      <c r="O36" s="104" t="s">
        <v>110</v>
      </c>
    </row>
    <row r="37" spans="1:16" s="109" customFormat="1" ht="68.400000000000006" x14ac:dyDescent="0.3">
      <c r="A37" s="102" t="s">
        <v>73</v>
      </c>
      <c r="B37" s="103" t="s">
        <v>77</v>
      </c>
      <c r="C37" s="104" t="s">
        <v>130</v>
      </c>
      <c r="D37" s="103" t="s">
        <v>74</v>
      </c>
      <c r="E37" s="105">
        <v>1</v>
      </c>
      <c r="F37" s="105">
        <v>11</v>
      </c>
      <c r="G37" s="105">
        <v>0</v>
      </c>
      <c r="H37" s="78">
        <v>44578</v>
      </c>
      <c r="I37" s="78">
        <v>44911</v>
      </c>
      <c r="J37" s="106"/>
      <c r="K37" s="107">
        <f>(J37*F37+(J37/30)*G37)*E37</f>
        <v>0</v>
      </c>
      <c r="L37" s="111">
        <v>3400000</v>
      </c>
      <c r="M37" s="107">
        <f t="shared" ref="M37" si="0">(((L37*F37)+((L37/30)*G37)*E37))</f>
        <v>37400000</v>
      </c>
      <c r="N37" s="108"/>
      <c r="O37" s="104" t="s">
        <v>131</v>
      </c>
    </row>
    <row r="38" spans="1:16" s="109" customFormat="1" ht="83.25" customHeight="1" x14ac:dyDescent="0.3">
      <c r="A38" s="102" t="s">
        <v>73</v>
      </c>
      <c r="B38" s="103" t="s">
        <v>77</v>
      </c>
      <c r="C38" s="104" t="s">
        <v>132</v>
      </c>
      <c r="D38" s="103" t="s">
        <v>74</v>
      </c>
      <c r="E38" s="105">
        <v>1</v>
      </c>
      <c r="F38" s="105">
        <v>10</v>
      </c>
      <c r="G38" s="105">
        <v>16</v>
      </c>
      <c r="H38" s="78">
        <v>44593</v>
      </c>
      <c r="I38" s="78">
        <v>44911</v>
      </c>
      <c r="J38" s="106">
        <v>4300000</v>
      </c>
      <c r="K38" s="107">
        <f t="shared" ref="K38:K44" si="1">(J38*F38+(J38/30)*G38)*E38</f>
        <v>45293333</v>
      </c>
      <c r="L38" s="106"/>
      <c r="M38" s="107">
        <f t="shared" ref="M38:M44" si="2">(((L38*F38)+((L38/30)*G38)*E38))</f>
        <v>0</v>
      </c>
      <c r="N38" s="108"/>
      <c r="O38" s="104" t="s">
        <v>133</v>
      </c>
      <c r="P38" s="104"/>
    </row>
    <row r="39" spans="1:16" s="109" customFormat="1" ht="115.5" customHeight="1" x14ac:dyDescent="0.3">
      <c r="A39" s="102" t="s">
        <v>73</v>
      </c>
      <c r="B39" s="103" t="s">
        <v>77</v>
      </c>
      <c r="C39" s="104" t="s">
        <v>116</v>
      </c>
      <c r="D39" s="103" t="s">
        <v>74</v>
      </c>
      <c r="E39" s="105">
        <v>1</v>
      </c>
      <c r="F39" s="105">
        <v>10</v>
      </c>
      <c r="G39" s="105">
        <v>16</v>
      </c>
      <c r="H39" s="78">
        <v>44593</v>
      </c>
      <c r="I39" s="78">
        <v>44911</v>
      </c>
      <c r="J39" s="106">
        <v>4300000</v>
      </c>
      <c r="K39" s="107">
        <f t="shared" si="1"/>
        <v>45293333</v>
      </c>
      <c r="L39" s="106"/>
      <c r="M39" s="107">
        <f t="shared" si="2"/>
        <v>0</v>
      </c>
      <c r="N39" s="108"/>
      <c r="O39" s="104" t="s">
        <v>115</v>
      </c>
    </row>
    <row r="40" spans="1:16" s="109" customFormat="1" ht="152.25" customHeight="1" x14ac:dyDescent="0.3">
      <c r="A40" s="102" t="s">
        <v>73</v>
      </c>
      <c r="B40" s="103" t="s">
        <v>77</v>
      </c>
      <c r="C40" s="104" t="s">
        <v>118</v>
      </c>
      <c r="D40" s="103" t="s">
        <v>74</v>
      </c>
      <c r="E40" s="105">
        <v>2</v>
      </c>
      <c r="F40" s="105">
        <v>10</v>
      </c>
      <c r="G40" s="105">
        <v>16</v>
      </c>
      <c r="H40" s="78">
        <v>44593</v>
      </c>
      <c r="I40" s="78">
        <v>44911</v>
      </c>
      <c r="J40" s="106">
        <v>4300000</v>
      </c>
      <c r="K40" s="107">
        <f t="shared" si="1"/>
        <v>90586667</v>
      </c>
      <c r="L40" s="106"/>
      <c r="M40" s="107">
        <f t="shared" si="2"/>
        <v>0</v>
      </c>
      <c r="N40" s="108"/>
      <c r="O40" s="104" t="s">
        <v>117</v>
      </c>
    </row>
    <row r="41" spans="1:16" s="109" customFormat="1" ht="140.25" customHeight="1" x14ac:dyDescent="0.3">
      <c r="A41" s="102" t="s">
        <v>73</v>
      </c>
      <c r="B41" s="103" t="s">
        <v>77</v>
      </c>
      <c r="C41" s="104" t="s">
        <v>121</v>
      </c>
      <c r="D41" s="103" t="s">
        <v>74</v>
      </c>
      <c r="E41" s="105">
        <v>1</v>
      </c>
      <c r="F41" s="105">
        <v>10</v>
      </c>
      <c r="G41" s="105">
        <v>16</v>
      </c>
      <c r="H41" s="78">
        <v>44593</v>
      </c>
      <c r="I41" s="78">
        <v>44911</v>
      </c>
      <c r="J41" s="106">
        <v>4300000</v>
      </c>
      <c r="K41" s="107">
        <f t="shared" si="1"/>
        <v>45293333</v>
      </c>
      <c r="L41" s="106"/>
      <c r="M41" s="107">
        <f t="shared" si="2"/>
        <v>0</v>
      </c>
      <c r="N41" s="108"/>
      <c r="O41" s="104" t="s">
        <v>120</v>
      </c>
    </row>
    <row r="42" spans="1:16" s="109" customFormat="1" ht="115.5" customHeight="1" x14ac:dyDescent="0.3">
      <c r="A42" s="102" t="s">
        <v>73</v>
      </c>
      <c r="B42" s="103" t="s">
        <v>77</v>
      </c>
      <c r="C42" s="104" t="s">
        <v>123</v>
      </c>
      <c r="D42" s="103" t="s">
        <v>74</v>
      </c>
      <c r="E42" s="105">
        <v>1</v>
      </c>
      <c r="F42" s="105"/>
      <c r="G42" s="105"/>
      <c r="H42" s="78">
        <v>44593</v>
      </c>
      <c r="I42" s="78">
        <v>44832</v>
      </c>
      <c r="J42" s="106">
        <v>4300000</v>
      </c>
      <c r="K42" s="107">
        <f t="shared" si="1"/>
        <v>0</v>
      </c>
      <c r="L42" s="106"/>
      <c r="M42" s="107">
        <f t="shared" si="2"/>
        <v>0</v>
      </c>
      <c r="N42" s="108"/>
      <c r="O42" s="104" t="s">
        <v>122</v>
      </c>
    </row>
    <row r="43" spans="1:16" s="109" customFormat="1" ht="139.5" customHeight="1" x14ac:dyDescent="0.3">
      <c r="A43" s="102" t="s">
        <v>73</v>
      </c>
      <c r="B43" s="103" t="s">
        <v>77</v>
      </c>
      <c r="C43" s="104" t="s">
        <v>124</v>
      </c>
      <c r="D43" s="103" t="s">
        <v>74</v>
      </c>
      <c r="E43" s="105">
        <v>1</v>
      </c>
      <c r="F43" s="105">
        <v>10</v>
      </c>
      <c r="G43" s="105">
        <v>16</v>
      </c>
      <c r="H43" s="78">
        <v>44593</v>
      </c>
      <c r="I43" s="78">
        <v>44911</v>
      </c>
      <c r="J43" s="106">
        <v>4300000</v>
      </c>
      <c r="K43" s="107">
        <f t="shared" si="1"/>
        <v>45293333</v>
      </c>
      <c r="L43" s="106"/>
      <c r="M43" s="107">
        <f t="shared" si="2"/>
        <v>0</v>
      </c>
      <c r="N43" s="108"/>
      <c r="O43" s="104" t="s">
        <v>125</v>
      </c>
    </row>
    <row r="44" spans="1:16" s="109" customFormat="1" ht="279" customHeight="1" x14ac:dyDescent="0.3">
      <c r="A44" s="102" t="s">
        <v>73</v>
      </c>
      <c r="B44" s="103" t="s">
        <v>77</v>
      </c>
      <c r="C44" s="104" t="s">
        <v>92</v>
      </c>
      <c r="D44" s="103" t="s">
        <v>74</v>
      </c>
      <c r="E44" s="105">
        <v>1</v>
      </c>
      <c r="F44" s="105">
        <v>10</v>
      </c>
      <c r="G44" s="105">
        <v>16</v>
      </c>
      <c r="H44" s="78">
        <v>44593</v>
      </c>
      <c r="I44" s="78">
        <v>44911</v>
      </c>
      <c r="J44" s="106">
        <v>4300000</v>
      </c>
      <c r="K44" s="107">
        <f t="shared" si="1"/>
        <v>45293333</v>
      </c>
      <c r="L44" s="106"/>
      <c r="M44" s="107">
        <f t="shared" si="2"/>
        <v>0</v>
      </c>
      <c r="N44" s="108"/>
      <c r="O44" s="104" t="s">
        <v>99</v>
      </c>
      <c r="P44" s="104"/>
    </row>
    <row r="45" spans="1:16" ht="14.4" thickBot="1" x14ac:dyDescent="0.3">
      <c r="A45" s="112" t="s">
        <v>14</v>
      </c>
      <c r="B45" s="113"/>
      <c r="C45" s="112"/>
      <c r="D45" s="112"/>
      <c r="E45" s="114">
        <f>SUM(E16:E44)</f>
        <v>32</v>
      </c>
      <c r="F45" s="115"/>
      <c r="G45" s="114"/>
      <c r="H45" s="116"/>
      <c r="I45" s="117"/>
      <c r="J45" s="118"/>
      <c r="K45" s="119">
        <f>SUM(K16:K44)</f>
        <v>1198266666</v>
      </c>
      <c r="L45" s="120"/>
      <c r="M45" s="119">
        <f>SUM(M16:M44)</f>
        <v>149600000</v>
      </c>
      <c r="N45" s="117"/>
      <c r="O45" s="121"/>
    </row>
    <row r="46" spans="1:16" ht="14.4" thickTop="1" x14ac:dyDescent="0.25">
      <c r="A46" s="122"/>
      <c r="B46" s="123"/>
      <c r="C46" s="124"/>
      <c r="D46" s="125"/>
      <c r="E46" s="126"/>
      <c r="F46" s="127"/>
      <c r="G46" s="126"/>
      <c r="H46" s="128"/>
      <c r="I46" s="129"/>
      <c r="J46" s="130"/>
      <c r="K46" s="131">
        <f>+K45+'ANEXO 2 VIRTUALES  '!K19</f>
        <v>1363959999</v>
      </c>
      <c r="L46" s="131"/>
      <c r="M46" s="131"/>
      <c r="N46" s="129"/>
    </row>
    <row r="47" spans="1:16" x14ac:dyDescent="0.25">
      <c r="A47" s="122"/>
      <c r="B47" s="123"/>
      <c r="C47" s="124"/>
      <c r="D47" s="125"/>
      <c r="E47" s="127"/>
      <c r="F47" s="127"/>
      <c r="G47" s="126"/>
      <c r="H47" s="128"/>
      <c r="I47" s="130"/>
      <c r="J47" s="130"/>
      <c r="K47" s="132"/>
      <c r="L47" s="133"/>
      <c r="M47" s="129"/>
      <c r="N47" s="129"/>
      <c r="O47" s="134"/>
    </row>
    <row r="48" spans="1:16" x14ac:dyDescent="0.25">
      <c r="B48" s="135"/>
      <c r="J48" s="136"/>
      <c r="K48" s="137"/>
      <c r="L48" s="138"/>
      <c r="O48" s="139"/>
    </row>
    <row r="49" spans="1:15" x14ac:dyDescent="0.25">
      <c r="C49" s="136"/>
      <c r="K49" s="140"/>
      <c r="L49" s="140"/>
      <c r="M49" s="140"/>
      <c r="O49" s="141"/>
    </row>
    <row r="50" spans="1:15" x14ac:dyDescent="0.25">
      <c r="A50" s="173" t="s">
        <v>75</v>
      </c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</row>
    <row r="51" spans="1:15" x14ac:dyDescent="0.25">
      <c r="A51" s="173" t="s">
        <v>78</v>
      </c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</row>
    <row r="52" spans="1:15" x14ac:dyDescent="0.25">
      <c r="K52" s="142"/>
    </row>
    <row r="54" spans="1:15" x14ac:dyDescent="0.25">
      <c r="H54" s="143"/>
      <c r="I54" s="143"/>
      <c r="J54" s="143"/>
    </row>
    <row r="55" spans="1:15" x14ac:dyDescent="0.25">
      <c r="H55" s="143"/>
    </row>
    <row r="58" spans="1:15" x14ac:dyDescent="0.25">
      <c r="C58" s="144"/>
    </row>
  </sheetData>
  <mergeCells count="30">
    <mergeCell ref="A50:O50"/>
    <mergeCell ref="A51:O51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  <mergeCell ref="E13:E15"/>
    <mergeCell ref="F13:G14"/>
    <mergeCell ref="A9:C9"/>
    <mergeCell ref="A10:C10"/>
    <mergeCell ref="J10:O10"/>
    <mergeCell ref="B11:C11"/>
    <mergeCell ref="K11:O11"/>
    <mergeCell ref="A12:C12"/>
    <mergeCell ref="A8:J8"/>
    <mergeCell ref="A1:N2"/>
    <mergeCell ref="A3:O3"/>
    <mergeCell ref="A4:O4"/>
    <mergeCell ref="A5:O5"/>
    <mergeCell ref="A6:O6"/>
  </mergeCells>
  <pageMargins left="0.7" right="0.7" top="0.75" bottom="0.75" header="0.3" footer="0.3"/>
  <pageSetup paperSize="14" scale="54" fitToHeight="0" orientation="landscape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E29B5-52C6-490E-8B12-4334039F5A66}">
  <sheetPr>
    <pageSetUpPr fitToPage="1"/>
  </sheetPr>
  <dimension ref="A1:O25"/>
  <sheetViews>
    <sheetView topLeftCell="A19" zoomScale="90" zoomScaleNormal="90" workbookViewId="0">
      <selection activeCell="C22" sqref="C22"/>
    </sheetView>
  </sheetViews>
  <sheetFormatPr baseColWidth="10" defaultColWidth="11.44140625" defaultRowHeight="13.8" x14ac:dyDescent="0.25"/>
  <cols>
    <col min="1" max="1" width="15.44140625" style="16" customWidth="1"/>
    <col min="2" max="2" width="11.44140625" style="16" customWidth="1"/>
    <col min="3" max="3" width="32.6640625" style="16" customWidth="1"/>
    <col min="4" max="4" width="15.5546875" style="16" customWidth="1"/>
    <col min="5" max="5" width="11.44140625" style="16"/>
    <col min="6" max="6" width="9" style="16" customWidth="1"/>
    <col min="7" max="7" width="8.6640625" style="16" customWidth="1"/>
    <col min="8" max="8" width="14" style="16" customWidth="1"/>
    <col min="9" max="9" width="13.44140625" style="16" customWidth="1"/>
    <col min="10" max="10" width="15" style="16" customWidth="1"/>
    <col min="11" max="11" width="18.88671875" style="16" customWidth="1"/>
    <col min="12" max="12" width="16.6640625" style="16" customWidth="1"/>
    <col min="13" max="13" width="13.6640625" style="16" customWidth="1"/>
    <col min="14" max="14" width="11.44140625" style="16" hidden="1" customWidth="1"/>
    <col min="15" max="15" width="51.6640625" style="16" customWidth="1"/>
    <col min="16" max="16384" width="11.44140625" style="16"/>
  </cols>
  <sheetData>
    <row r="1" spans="1:15" ht="21.75" customHeight="1" x14ac:dyDescent="0.25">
      <c r="A1" s="180"/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32" t="s">
        <v>22</v>
      </c>
    </row>
    <row r="2" spans="1:15" ht="30.75" customHeight="1" x14ac:dyDescent="0.25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47" t="s">
        <v>69</v>
      </c>
    </row>
    <row r="3" spans="1:15" ht="34.5" customHeight="1" x14ac:dyDescent="0.25">
      <c r="A3" s="181" t="s">
        <v>23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</row>
    <row r="4" spans="1:15" x14ac:dyDescent="0.25">
      <c r="A4" s="182" t="s">
        <v>24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</row>
    <row r="5" spans="1:15" x14ac:dyDescent="0.25">
      <c r="A5" s="1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5"/>
    </row>
    <row r="6" spans="1:15" x14ac:dyDescent="0.25">
      <c r="A6" s="186" t="s">
        <v>17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</row>
    <row r="8" spans="1:15" x14ac:dyDescent="0.25">
      <c r="A8" s="179" t="s">
        <v>80</v>
      </c>
      <c r="B8" s="179"/>
      <c r="C8" s="179"/>
      <c r="D8" s="179"/>
      <c r="E8" s="179"/>
      <c r="F8" s="179"/>
      <c r="G8" s="179"/>
      <c r="H8" s="179"/>
      <c r="I8" s="179"/>
      <c r="J8" s="179"/>
      <c r="K8" s="75"/>
      <c r="L8" s="10"/>
      <c r="M8" s="10"/>
      <c r="N8" s="10"/>
    </row>
    <row r="9" spans="1:15" x14ac:dyDescent="0.25">
      <c r="A9" s="188" t="s">
        <v>71</v>
      </c>
      <c r="B9" s="188"/>
      <c r="C9" s="188"/>
      <c r="D9" s="15"/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 x14ac:dyDescent="0.25">
      <c r="A10" s="189"/>
      <c r="B10" s="189"/>
      <c r="C10" s="189"/>
      <c r="D10" s="76"/>
      <c r="E10" s="3"/>
      <c r="F10" s="2"/>
      <c r="G10" s="2"/>
      <c r="H10" s="1"/>
      <c r="I10" s="8"/>
      <c r="J10" s="190" t="s">
        <v>72</v>
      </c>
      <c r="K10" s="191"/>
      <c r="L10" s="191"/>
      <c r="M10" s="191"/>
      <c r="N10" s="191"/>
      <c r="O10" s="192"/>
    </row>
    <row r="11" spans="1:15" x14ac:dyDescent="0.25">
      <c r="A11" s="62" t="s">
        <v>41</v>
      </c>
      <c r="B11" s="193">
        <f>+K19</f>
        <v>165693333</v>
      </c>
      <c r="C11" s="194">
        <v>345419923</v>
      </c>
      <c r="D11" s="61"/>
      <c r="E11" s="3"/>
      <c r="F11" s="2"/>
      <c r="G11" s="2"/>
      <c r="H11" s="2"/>
      <c r="I11" s="8"/>
      <c r="J11" s="4" t="s">
        <v>0</v>
      </c>
      <c r="K11" s="191" t="s">
        <v>126</v>
      </c>
      <c r="L11" s="191"/>
      <c r="M11" s="191"/>
      <c r="N11" s="191"/>
      <c r="O11" s="192"/>
    </row>
    <row r="12" spans="1:15" x14ac:dyDescent="0.25">
      <c r="A12" s="195" t="s">
        <v>76</v>
      </c>
      <c r="B12" s="189"/>
      <c r="C12" s="189"/>
      <c r="D12" s="60">
        <v>0</v>
      </c>
      <c r="E12" s="5"/>
      <c r="F12" s="2"/>
      <c r="G12" s="2"/>
      <c r="H12" s="2"/>
      <c r="I12" s="8"/>
      <c r="J12" s="2" t="s">
        <v>1</v>
      </c>
      <c r="K12" s="4" t="s">
        <v>127</v>
      </c>
      <c r="L12" s="4"/>
      <c r="M12" s="4"/>
      <c r="N12" s="4"/>
      <c r="O12" s="17"/>
    </row>
    <row r="13" spans="1:15" ht="42.75" customHeight="1" x14ac:dyDescent="0.25">
      <c r="A13" s="200" t="s">
        <v>2</v>
      </c>
      <c r="B13" s="187" t="s">
        <v>3</v>
      </c>
      <c r="C13" s="187" t="s">
        <v>18</v>
      </c>
      <c r="D13" s="187" t="s">
        <v>9</v>
      </c>
      <c r="E13" s="187" t="s">
        <v>19</v>
      </c>
      <c r="F13" s="187" t="s">
        <v>20</v>
      </c>
      <c r="G13" s="187"/>
      <c r="H13" s="197" t="s">
        <v>21</v>
      </c>
      <c r="I13" s="197"/>
      <c r="J13" s="198" t="s">
        <v>4</v>
      </c>
      <c r="K13" s="198" t="s">
        <v>5</v>
      </c>
      <c r="L13" s="198" t="s">
        <v>4</v>
      </c>
      <c r="M13" s="198" t="s">
        <v>5</v>
      </c>
      <c r="N13" s="77" t="s">
        <v>10</v>
      </c>
      <c r="O13" s="181" t="s">
        <v>6</v>
      </c>
    </row>
    <row r="14" spans="1:15" ht="30.75" customHeight="1" x14ac:dyDescent="0.25">
      <c r="A14" s="201"/>
      <c r="B14" s="187"/>
      <c r="C14" s="187"/>
      <c r="D14" s="187"/>
      <c r="E14" s="187"/>
      <c r="F14" s="187"/>
      <c r="G14" s="187"/>
      <c r="H14" s="187" t="s">
        <v>7</v>
      </c>
      <c r="I14" s="187" t="s">
        <v>8</v>
      </c>
      <c r="J14" s="198"/>
      <c r="K14" s="198"/>
      <c r="L14" s="198"/>
      <c r="M14" s="198"/>
      <c r="N14" s="77" t="s">
        <v>11</v>
      </c>
      <c r="O14" s="181"/>
    </row>
    <row r="15" spans="1:15" ht="22.5" customHeight="1" x14ac:dyDescent="0.25">
      <c r="A15" s="202"/>
      <c r="B15" s="187"/>
      <c r="C15" s="187"/>
      <c r="D15" s="187"/>
      <c r="E15" s="187"/>
      <c r="F15" s="6" t="s">
        <v>12</v>
      </c>
      <c r="G15" s="6" t="s">
        <v>13</v>
      </c>
      <c r="H15" s="187"/>
      <c r="I15" s="187"/>
      <c r="J15" s="199" t="s">
        <v>15</v>
      </c>
      <c r="K15" s="199"/>
      <c r="L15" s="199" t="s">
        <v>16</v>
      </c>
      <c r="M15" s="199"/>
      <c r="N15" s="7"/>
      <c r="O15" s="73"/>
    </row>
    <row r="16" spans="1:15" s="50" customFormat="1" ht="139.5" customHeight="1" x14ac:dyDescent="0.3">
      <c r="A16" s="55" t="s">
        <v>73</v>
      </c>
      <c r="B16" s="65" t="s">
        <v>77</v>
      </c>
      <c r="C16" s="66" t="s">
        <v>113</v>
      </c>
      <c r="D16" s="65" t="s">
        <v>74</v>
      </c>
      <c r="E16" s="56">
        <v>1</v>
      </c>
      <c r="F16" s="51">
        <v>10</v>
      </c>
      <c r="G16" s="51">
        <v>16</v>
      </c>
      <c r="H16" s="57">
        <v>44593</v>
      </c>
      <c r="I16" s="57">
        <v>44911</v>
      </c>
      <c r="J16" s="52">
        <v>4300000</v>
      </c>
      <c r="K16" s="53">
        <f t="shared" ref="K16:K18" si="0">(J16*F16+(J16/30)*G16)*E16</f>
        <v>45293333</v>
      </c>
      <c r="L16" s="52"/>
      <c r="M16" s="53">
        <f t="shared" ref="M16:M18" si="1">(((L16*F16)+((L16/30)*G16)*E16))</f>
        <v>0</v>
      </c>
      <c r="N16" s="49"/>
      <c r="O16" s="64" t="s">
        <v>112</v>
      </c>
    </row>
    <row r="17" spans="1:15" s="50" customFormat="1" ht="140.25" customHeight="1" x14ac:dyDescent="0.3">
      <c r="A17" s="55" t="s">
        <v>73</v>
      </c>
      <c r="B17" s="65" t="s">
        <v>77</v>
      </c>
      <c r="C17" s="66" t="s">
        <v>114</v>
      </c>
      <c r="D17" s="65" t="s">
        <v>74</v>
      </c>
      <c r="E17" s="56">
        <v>1</v>
      </c>
      <c r="F17" s="51">
        <v>10</v>
      </c>
      <c r="G17" s="51">
        <v>0</v>
      </c>
      <c r="H17" s="57">
        <v>44593</v>
      </c>
      <c r="I17" s="57">
        <v>44895</v>
      </c>
      <c r="J17" s="52">
        <v>4300000</v>
      </c>
      <c r="K17" s="53">
        <f t="shared" si="0"/>
        <v>43000000</v>
      </c>
      <c r="L17" s="52"/>
      <c r="M17" s="53">
        <f t="shared" si="1"/>
        <v>0</v>
      </c>
      <c r="N17" s="49"/>
      <c r="O17" s="64" t="s">
        <v>112</v>
      </c>
    </row>
    <row r="18" spans="1:15" s="50" customFormat="1" ht="139.5" customHeight="1" x14ac:dyDescent="0.3">
      <c r="A18" s="55" t="s">
        <v>73</v>
      </c>
      <c r="B18" s="65" t="s">
        <v>77</v>
      </c>
      <c r="C18" s="66" t="s">
        <v>119</v>
      </c>
      <c r="D18" s="65" t="s">
        <v>74</v>
      </c>
      <c r="E18" s="56">
        <v>2</v>
      </c>
      <c r="F18" s="51">
        <v>9</v>
      </c>
      <c r="G18" s="51">
        <v>0</v>
      </c>
      <c r="H18" s="57">
        <v>44593</v>
      </c>
      <c r="I18" s="57">
        <v>44864</v>
      </c>
      <c r="J18" s="52">
        <v>4300000</v>
      </c>
      <c r="K18" s="53">
        <f t="shared" si="0"/>
        <v>77400000</v>
      </c>
      <c r="L18" s="52"/>
      <c r="M18" s="53">
        <f t="shared" si="1"/>
        <v>0</v>
      </c>
      <c r="N18" s="49"/>
      <c r="O18" s="64" t="s">
        <v>112</v>
      </c>
    </row>
    <row r="19" spans="1:15" ht="14.4" thickBot="1" x14ac:dyDescent="0.3">
      <c r="A19" s="18" t="s">
        <v>14</v>
      </c>
      <c r="B19" s="67"/>
      <c r="C19" s="18"/>
      <c r="D19" s="18"/>
      <c r="E19" s="68">
        <f>SUM(E16:E18)</f>
        <v>4</v>
      </c>
      <c r="F19" s="69"/>
      <c r="G19" s="68"/>
      <c r="H19" s="70"/>
      <c r="I19" s="71"/>
      <c r="J19" s="72"/>
      <c r="K19" s="58">
        <f>SUM(K16:K18)</f>
        <v>165693333</v>
      </c>
      <c r="L19" s="54"/>
      <c r="M19" s="58">
        <f>SUM(M16:M18)</f>
        <v>0</v>
      </c>
      <c r="N19" s="71"/>
      <c r="O19" s="63"/>
    </row>
    <row r="20" spans="1:15" ht="14.4" thickTop="1" x14ac:dyDescent="0.25">
      <c r="A20" s="20"/>
      <c r="B20" s="21"/>
      <c r="C20" s="22"/>
      <c r="D20" s="23"/>
      <c r="E20" s="13"/>
      <c r="F20" s="12"/>
      <c r="G20" s="13"/>
      <c r="H20" s="14"/>
      <c r="I20" s="24"/>
      <c r="J20" s="25"/>
      <c r="K20" s="26"/>
      <c r="L20" s="26"/>
      <c r="M20" s="26"/>
      <c r="N20" s="24"/>
      <c r="O20" s="19"/>
    </row>
    <row r="21" spans="1:15" x14ac:dyDescent="0.25">
      <c r="A21" s="20"/>
      <c r="B21" s="21"/>
      <c r="C21" s="22"/>
      <c r="D21" s="23"/>
      <c r="E21" s="12"/>
      <c r="F21" s="12"/>
      <c r="G21" s="13"/>
      <c r="H21" s="14"/>
      <c r="I21" s="25"/>
      <c r="J21" s="25"/>
      <c r="K21" s="74"/>
      <c r="L21" s="24"/>
      <c r="M21" s="24"/>
      <c r="N21" s="24"/>
      <c r="O21" s="27"/>
    </row>
    <row r="22" spans="1:15" x14ac:dyDescent="0.25">
      <c r="B22" s="28"/>
      <c r="J22" s="59"/>
      <c r="K22" s="59"/>
      <c r="L22" s="29"/>
      <c r="O22" s="27"/>
    </row>
    <row r="23" spans="1:15" x14ac:dyDescent="0.25">
      <c r="C23" s="59"/>
      <c r="K23" s="30"/>
      <c r="L23" s="30"/>
      <c r="M23" s="30"/>
      <c r="O23" s="31"/>
    </row>
    <row r="24" spans="1:15" x14ac:dyDescent="0.25">
      <c r="A24" s="196" t="s">
        <v>75</v>
      </c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</row>
    <row r="25" spans="1:15" x14ac:dyDescent="0.25">
      <c r="A25" s="196" t="s">
        <v>78</v>
      </c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</row>
  </sheetData>
  <mergeCells count="30">
    <mergeCell ref="A24:O24"/>
    <mergeCell ref="A25:O25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  <mergeCell ref="E13:E15"/>
    <mergeCell ref="F13:G14"/>
    <mergeCell ref="A9:C9"/>
    <mergeCell ref="A10:C10"/>
    <mergeCell ref="J10:O10"/>
    <mergeCell ref="B11:C11"/>
    <mergeCell ref="K11:O11"/>
    <mergeCell ref="A12:C12"/>
    <mergeCell ref="A8:J8"/>
    <mergeCell ref="A1:N2"/>
    <mergeCell ref="A3:O3"/>
    <mergeCell ref="A4:O4"/>
    <mergeCell ref="A5:O5"/>
    <mergeCell ref="A6:O6"/>
  </mergeCells>
  <pageMargins left="0.7" right="0.7" top="0.75" bottom="0.75" header="0.3" footer="0.3"/>
  <pageSetup paperSize="14" scale="54" fitToHeight="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</vt:lpstr>
      <vt:lpstr>ANEXO 2 REGULAR </vt:lpstr>
      <vt:lpstr>ANEXO 2 VIRTUALES 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Jose Danilo Arango Barragan</cp:lastModifiedBy>
  <cp:lastPrinted>2021-12-22T15:40:53Z</cp:lastPrinted>
  <dcterms:created xsi:type="dcterms:W3CDTF">2020-02-28T20:30:41Z</dcterms:created>
  <dcterms:modified xsi:type="dcterms:W3CDTF">2022-01-14T18:31:57Z</dcterms:modified>
</cp:coreProperties>
</file>