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sena4-my.sharepoint.com/personal/mprada_sena_edu_co/Documents/TODO MARISELA PRADA REYES/2022 CONTRATACION/PRESTACION DE SERVICIOS/INSTRUCTORES/SER/Lote 2 28012022/"/>
    </mc:Choice>
  </mc:AlternateContent>
  <xr:revisionPtr revIDLastSave="0" documentId="13_ncr:1_{2CBE6BAC-F18D-4224-A121-BCEA22613692}" xr6:coauthVersionLast="47" xr6:coauthVersionMax="47" xr10:uidLastSave="{00000000-0000-0000-0000-000000000000}"/>
  <bookViews>
    <workbookView xWindow="-120" yWindow="-120" windowWidth="29040" windowHeight="15840" xr2:uid="{A25A12C7-18BA-4714-BA23-955A6D6B7D44}"/>
  </bookViews>
  <sheets>
    <sheet name="ANEXO SER FINAL" sheetId="1" r:id="rId1"/>
  </sheets>
  <externalReferences>
    <externalReference r:id="rId2"/>
    <externalReference r:id="rId3"/>
  </externalReferences>
  <definedNames>
    <definedName name="_xlnm._FilterDatabase" localSheetId="0" hidden="1">'ANEXO SER FINAL'!$A$14:$AH$127</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[2]Hoja1!$D$3:$D$6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[2]Hoja1!$A$3:$A$15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32" i="1" l="1"/>
  <c r="P134" i="1" s="1"/>
  <c r="N127" i="1"/>
  <c r="G124" i="1"/>
  <c r="G123" i="1"/>
  <c r="G122" i="1"/>
  <c r="G121" i="1"/>
  <c r="G120" i="1"/>
  <c r="G119" i="1"/>
  <c r="G118" i="1"/>
  <c r="G117" i="1"/>
  <c r="G116" i="1"/>
  <c r="G115" i="1"/>
  <c r="G114" i="1"/>
  <c r="G113" i="1"/>
  <c r="G112" i="1"/>
  <c r="F112" i="1"/>
  <c r="G111" i="1"/>
  <c r="G110" i="1"/>
  <c r="G109" i="1"/>
  <c r="G108" i="1"/>
  <c r="G107" i="1"/>
  <c r="G106" i="1"/>
  <c r="G105" i="1"/>
  <c r="G104" i="1"/>
  <c r="G103" i="1"/>
  <c r="G102" i="1"/>
  <c r="G101" i="1"/>
  <c r="G100" i="1"/>
  <c r="F100" i="1"/>
  <c r="G99" i="1"/>
  <c r="G98" i="1"/>
  <c r="G97" i="1"/>
  <c r="G96" i="1"/>
  <c r="G95" i="1"/>
  <c r="G94" i="1"/>
  <c r="G93" i="1"/>
  <c r="G92" i="1"/>
  <c r="G91" i="1"/>
  <c r="G90" i="1"/>
  <c r="G89" i="1"/>
  <c r="G88" i="1"/>
  <c r="G87" i="1"/>
  <c r="G86" i="1"/>
  <c r="F86" i="1"/>
  <c r="G85" i="1"/>
  <c r="G84" i="1"/>
  <c r="G83" i="1"/>
  <c r="G82" i="1"/>
  <c r="G81" i="1"/>
  <c r="G80" i="1"/>
  <c r="G79" i="1"/>
  <c r="F79" i="1"/>
  <c r="G78" i="1"/>
  <c r="G77" i="1"/>
  <c r="G76" i="1"/>
  <c r="G75" i="1"/>
  <c r="G74" i="1"/>
  <c r="G73" i="1"/>
  <c r="F73" i="1"/>
  <c r="G72" i="1"/>
  <c r="G71" i="1"/>
  <c r="G70" i="1"/>
  <c r="G69" i="1"/>
  <c r="G68" i="1"/>
  <c r="G67" i="1"/>
  <c r="G66" i="1"/>
  <c r="F66" i="1"/>
  <c r="G65" i="1"/>
  <c r="G64" i="1"/>
  <c r="G63" i="1"/>
  <c r="G62" i="1"/>
  <c r="G61" i="1"/>
  <c r="G60" i="1"/>
  <c r="F60" i="1"/>
  <c r="G59" i="1"/>
  <c r="G58" i="1"/>
  <c r="G57" i="1"/>
  <c r="G56" i="1"/>
  <c r="G55" i="1"/>
  <c r="G54" i="1"/>
  <c r="G53" i="1"/>
  <c r="G52" i="1"/>
  <c r="F52" i="1"/>
  <c r="G51" i="1"/>
  <c r="G50" i="1"/>
  <c r="G49" i="1"/>
  <c r="G48" i="1"/>
  <c r="F48" i="1"/>
  <c r="G47" i="1"/>
  <c r="G46" i="1"/>
  <c r="G45" i="1"/>
  <c r="G44" i="1"/>
  <c r="G43" i="1"/>
  <c r="F43" i="1"/>
  <c r="G42" i="1"/>
  <c r="G41" i="1"/>
  <c r="G40" i="1"/>
  <c r="G39" i="1"/>
  <c r="G38" i="1"/>
  <c r="G37" i="1"/>
  <c r="G36" i="1"/>
  <c r="G35" i="1"/>
  <c r="F35" i="1"/>
  <c r="G34" i="1"/>
  <c r="G33" i="1"/>
  <c r="G32" i="1"/>
  <c r="G31" i="1"/>
  <c r="G30" i="1"/>
  <c r="G29" i="1"/>
  <c r="F29" i="1"/>
  <c r="I28" i="1"/>
  <c r="G28" i="1"/>
  <c r="I27" i="1"/>
  <c r="G27" i="1" s="1"/>
  <c r="I26" i="1"/>
  <c r="G26" i="1"/>
  <c r="I25" i="1"/>
  <c r="F25" i="1" s="1"/>
  <c r="G25" i="1"/>
  <c r="G24" i="1"/>
  <c r="I23" i="1"/>
  <c r="G23" i="1"/>
  <c r="I22" i="1"/>
  <c r="G22" i="1"/>
  <c r="I21" i="1"/>
  <c r="G21" i="1"/>
  <c r="F21" i="1"/>
  <c r="I20" i="1"/>
  <c r="G20" i="1" s="1"/>
  <c r="I19" i="1"/>
  <c r="G19" i="1"/>
  <c r="I18" i="1"/>
  <c r="G18" i="1"/>
  <c r="I17" i="1"/>
  <c r="G17" i="1"/>
  <c r="I16" i="1"/>
  <c r="G16" i="1"/>
  <c r="I15" i="1"/>
  <c r="G15" i="1"/>
  <c r="F15" i="1"/>
  <c r="E12" i="1"/>
  <c r="E10" i="1"/>
  <c r="E11" i="1" s="1"/>
  <c r="H6" i="1"/>
</calcChain>
</file>

<file path=xl/sharedStrings.xml><?xml version="1.0" encoding="utf-8"?>
<sst xmlns="http://schemas.openxmlformats.org/spreadsheetml/2006/main" count="402" uniqueCount="153">
  <si>
    <t>ANEXO 2</t>
  </si>
  <si>
    <t>PLAN DE CONTRATACIÓN DE INSTRUCTORES 2020 PROGRAMAS DE FORMACION SER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</si>
  <si>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</si>
  <si>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</si>
  <si>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</si>
  <si>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</si>
  <si>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</si>
  <si>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</si>
  <si>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</si>
  <si>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</si>
  <si>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</si>
  <si>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</si>
  <si>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</si>
  <si>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</si>
  <si>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</si>
  <si>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</si>
  <si>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</si>
  <si>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</si>
  <si>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</si>
  <si>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</si>
  <si>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</si>
  <si>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</si>
  <si>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</si>
  <si>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</si>
  <si>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</si>
  <si>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</si>
  <si>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</si>
  <si>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</si>
  <si>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</si>
  <si>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 xml:space="preserve">MUNICIPIO BASE </t>
  </si>
  <si>
    <t>MUNICIPIO</t>
  </si>
  <si>
    <t>perfil eni</t>
  </si>
  <si>
    <t>ID VACANTE</t>
  </si>
  <si>
    <t>POSIBLE INSTRUCTOR</t>
  </si>
  <si>
    <t>ID ASPIRACION</t>
  </si>
  <si>
    <t>Inicio
 (D-M-A)</t>
  </si>
  <si>
    <t>Terminación
(D-M-A)</t>
  </si>
  <si>
    <t>Producción Agropecuaria Ecologica para la Soberania Alimentaria</t>
  </si>
  <si>
    <t>ESTABLECER CULTIVO SEGÚN TÉCNICAS DE PRODUCCIÓN Y NORMATIVA DE LA AGRICULTURA ECOLÓGICA.</t>
  </si>
  <si>
    <t>MIXTA</t>
  </si>
  <si>
    <t>"Requisitos academicos: ALTERATIVA 1. TÍTULO DE PROFESIONAL UNIVERSITARIO EN NÚCLEOS BÁSICOS DE CONOCIMIENTO DE: AGRONOMÍA; O INGENIERÍA AGRONÓMICA, PECUARIA Y AFINES; O INGENIERÍA AGRÍCOLA, FORESTAL Y AFINES; O EDUCACIÓN. (VER ANEXO N.B.C). ALTERNATIVA 2. TÍTULO DE TECNÓLOGO EN NÚCLEOS BÁSICOS DE CONOCIMIENTO DE: AGRONOMÍA; O INGENIERÍA AGRONÓMICA, PECUARIA Y AFINES; O INGENIERÍA AGRÍCOLA, FORESTAL Y AFINES. (VER ANEXO N.B.C). Experiencia Laboral;ALERNATIVA 1. VEINTICUATRO (24) MESES DE EXPERIENCIA RELACIONADA DISTRIBUIDOS ASÍ: DOCE (12) MESES ESTARÁN RELACIONADOS CON EL EJERCICIO DE LA AGRICULTURA Y DOCE (12) MESES EN LABORES DE DOCENCIA.ALTERNATIVA 2. TREINTA (30) MESES DE EXPERIENCIA RELACIONADA DISTRIBUIDA ASÍ: DIECIOCHO (18) MESES DE EXPERIENCIA RELACIONADA CON EL EJERCICIO DE LA AGRICULTURA Y DOCE (12) MESES EN DOCENCIA"</t>
  </si>
  <si>
    <t>ARAUQUITA</t>
  </si>
  <si>
    <t>Ambiental - Agroecología</t>
  </si>
  <si>
    <t>EDGAR SANABRIA CALA</t>
  </si>
  <si>
    <t>SARAVENA</t>
  </si>
  <si>
    <t>TAME</t>
  </si>
  <si>
    <t>FORTUL</t>
  </si>
  <si>
    <t>ARAUCA</t>
  </si>
  <si>
    <t>CRAVO NORTE</t>
  </si>
  <si>
    <t>Recuperación de los recursos agropecuarios locales para programas de soberanía y seguridad alimentaria en contextos interculturales</t>
  </si>
  <si>
    <t>ROBERTO GOMEZ</t>
  </si>
  <si>
    <t>Emprendedor en producción de caña panelera</t>
  </si>
  <si>
    <t>"Requisitos academicos: FORMACIÓN ACADÉMICA: TÍTULO PROFESIONAL EN DISCIPLINA ACADÉMICA DEL NÚCLEO BÁSICO DE CONOCIMIENTO EN: AGRONOMÍA, MEDICINA VETERINARIA, O ZOOTECNIA. (MÉDICO VETERINARIO, MÉDICO VETERINARIO ZOOTECNISTA Y/O ZOOTECNISTAALTERNATIVA:FORMACIÓN ACADÉMICA: TÍTULO DE TECNÓLOGO O TÉCNICO PROFESIONAL O TÉCNICO EN DISCIPLINA ACADÉMICA DEL NÚCLEO BÁSICO DE CONOCIMIENTO EN: AGRONOMÍA, O MEDICINA VETERINARIA, O ZOOTECNIA. Experiencia Laboral;EXPERIENCIA: VEINTICUATRO (24) MESES DE EXPERIENCIA: DE LOS CUALES DIECIOCHO (18) MESES ESTARÁN RELACIONADOS CON EL EJERCICIO DE LA PROFESIÓN U OFICIO OBJETO  DE LA FORMACIÓN PROFESIONAL Y SEIS (6) MESES EN LABORES DE DOCENCIAALTERNATIVA:EXPERIENCIA: TREINTA Y SEIS (36) MESES DE EXPERIENCIA: DE LOS CUALES VEINTE Y OCHO (28) MESES ESTARÁN RELACIONADOS CON EL EJERCICIO DE LA PROFESIÓN U OFICIO"</t>
  </si>
  <si>
    <t>JOSE DAVID AGUDELO MEJIA</t>
  </si>
  <si>
    <t>Puerto Rondon</t>
  </si>
  <si>
    <t>Emprendedor en reforestación y recuperación ambiental</t>
  </si>
  <si>
    <t>Requisitos académicos: Ingeniero ambiental, tecnólogo ambiental o carreras afines Experiencia laboral: Dos (2) años en la profesión u oficio y un (1) año en funciones docentes.</t>
  </si>
  <si>
    <t>AMBIENTAL - RECURSOS NATURALES</t>
  </si>
  <si>
    <t>NELSON DAZA</t>
  </si>
  <si>
    <t>ELABORAR ALIMENTOS DE PASTELERIA DE ACUERDO CON EL PROGRAMA DE PRODUCCION Y NORMATIVA VIGENTE</t>
  </si>
  <si>
    <t>Emprendedor en producción de sistemas agroforestales</t>
  </si>
  <si>
    <t>PRODUCIR QUESOS SEGÚN FICHA TECNICA Y MANUAL OPERATIVO</t>
  </si>
  <si>
    <t>AQTA</t>
  </si>
  <si>
    <t>OPERAR EQUIPOS PARA FERMENTACION SEGÚN ESPECIFICACIONES</t>
  </si>
  <si>
    <t>Buenas practicas agricolas</t>
  </si>
  <si>
    <t>Control  fitosanitario en el cultivo de cacao</t>
  </si>
  <si>
    <t>Arauca</t>
  </si>
  <si>
    <t>Agricola - agricultura</t>
  </si>
  <si>
    <t>ARNOLDO SOTO</t>
  </si>
  <si>
    <t>ELABORAR PRESUPUESTO A METODO Y GUIA</t>
  </si>
  <si>
    <t>Emprendimiento en producción de cacao</t>
  </si>
  <si>
    <t>Muestreo de suelos agrícolas</t>
  </si>
  <si>
    <t>Emprendimiento en  producción de plátano y banano</t>
  </si>
  <si>
    <t>Emprendedor en ganadería bovina con dietas alternativas a base de recursos forrajeros locales implementando las BPG</t>
  </si>
  <si>
    <t>MÉDICOS VETERINARIOS, MÉDICOS VETERINARIOS ZOOTECNISTAS Y ZOOTECNISTAS, TECNOLOGOS
EN PRODUCCION AINGENIERAS EN LAS ÁREAS AGROPECUARIAS, CIENCIAS AGROPECUARIAS Y/O DISCIPLINAS AFINES QUE APLIQUEN AL PROGRAMA DE FORMACIÓN
O AL DISEÑO CURRICULAR A DESARROLLAR. COMPETENCIAS MINIMAS TRABAJAR EN EQUIPO,CONCILIADOR DE PROBLEMAS Y CONFLICTOS DE INTERÉS DE LOS GRUPOS MOTIVADOR Y FACILITADOR DE PROCESOS LIDERAR LA REALIZACIÓN DE TRABAJO INTERDISCIPLINARIO, CREATIVO, INNOVADOR PARA EL DESARROLLO DEL POTENCIAL DE LOS APRENDICES COMUNICACIÓN ASERTIVA EN EL AMBIENTE PEDAGÓGICO. MANEJO DE LAS TIC. EXPERIENCIAMINIMA DOCE MESES DE EXPERIENCIA PROFESIONAL RELACIONADA
SEIS MESES DE EXPERIENCIA DOCENTE</t>
  </si>
  <si>
    <t>Pecuaria produccion de especies mayores</t>
  </si>
  <si>
    <t>RAUL OCHOA</t>
  </si>
  <si>
    <t>Implementación de las buenas practicas ganaderas para el aseguramiento de la inocuidad en la producción de carne bovina</t>
  </si>
  <si>
    <t>ELABORAR PRESUPUESTOS DE ACUERDO CON METODOLOGIA Y GUIA</t>
  </si>
  <si>
    <t>Emprendedor en sistemas ganaderos doble propósito</t>
  </si>
  <si>
    <t>Implementación de buenas practicas ganaderas en fincas lecheras</t>
  </si>
  <si>
    <r>
      <t>Implementación de las buenas practicas ganaderas para el aseguramiento de la inocuidad en la p</t>
    </r>
    <r>
      <rPr>
        <sz val="9"/>
        <color rgb="FFFF0000"/>
        <rFont val="Tahoma"/>
        <family val="2"/>
      </rPr>
      <t>roducción de carne bovina</t>
    </r>
  </si>
  <si>
    <t>Emprendimiento en  producción de leche</t>
  </si>
  <si>
    <t>Emprendimiento en producción de cerdo cebado</t>
  </si>
  <si>
    <t>Emprendimiento en  producción de huevo</t>
  </si>
  <si>
    <t>Pecuaria produccion de especies menores</t>
  </si>
  <si>
    <t>CARLOS SAEZ</t>
  </si>
  <si>
    <t> Emprendimiento en  producción de pollo en pie</t>
  </si>
  <si>
    <t>ADECUAR EL SITIO DE CULTIVO DE ACUERDO CON LA LINEA DE PRODUCCION Y PROTOCOLO DE LA ESPECIE</t>
  </si>
  <si>
    <t>Manejo técnico y administrativo de pequeñas y medianas granjas avícolas de ponedora comercial</t>
  </si>
  <si>
    <t>APLICAR PLAN DE ALIMENTACIÓN SEGÚN ESPECIE ANIMAL, PLAN DE PRODUCCIÓN Y NORMATIVIDAD VIGENTE.</t>
  </si>
  <si>
    <t>Manejo técnico y administrativo de granjas de producción de pollo de engorde</t>
  </si>
  <si>
    <t>APLICAR PLAN DE ALIMENTACION SEGÚN ESPECIE ANIMAL, PLAN DE PRODUCCION Y NORMATIVIDAD VIGENTE</t>
  </si>
  <si>
    <t>Preparación de galpón y recepción de pollos</t>
  </si>
  <si>
    <t>Emprendimiento en la transformación de Plátano</t>
  </si>
  <si>
    <t>"Requisitos academicos: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Laboral;ALTERNATIVA 1.¿ VEINTICUATRO (24) MESES DE EXPERIENCIA: DE LOS CUALES DIECIOCHO (18) MESES ESTARÁN RELACIONADOS CON EL EJERCICIO DE LA PROFESIÓN U OFICIO OBJETO DE LA FORMACIÓNPROFESIONAL Y SEIS (6) MESES EN LABORES DE DOCENCIA. ALTERNATIVA 2. ¿ TREINTA Y SEIS (36) MESES DE EXPERIENCIA: DE LOS CUALES VEINTE Y OCHO (28) MESES ESTARÁN RELACIONADOS CON EL EJERCICIO DE LA PROFESIÓN U OFICIO OBJETO DE LAFORMACIÓN PROFESIONAL Y OCHO (8) MESES EN LABORES DE DOCENCIA."</t>
  </si>
  <si>
    <t>Agrícola - Agroindustrial - Control de Calidad e Inocuidad</t>
  </si>
  <si>
    <t>MÓNICAGALVIS</t>
  </si>
  <si>
    <t>EJECUTAR PROCESO DE REPRODUCCIÓN NATURAL SEGÚN ESPECIE ANIMAL, PARÁMETROS TÉCNICOS Y OBJETIVOS DE PRODUCCIÓN.</t>
  </si>
  <si>
    <t>Higiene y manipulación de alimentos</t>
  </si>
  <si>
    <t>CRAVO</t>
  </si>
  <si>
    <t>Emprendimiento en el procesamiento de productos de chocolatería</t>
  </si>
  <si>
    <t>Emprendedor en transformación de caña panelera</t>
  </si>
  <si>
    <t>Emprendimiento en producción de leches fermentadas</t>
  </si>
  <si>
    <t>Arauquita</t>
  </si>
  <si>
    <t>JOHN JAIRO ARRIETA SALGADO</t>
  </si>
  <si>
    <t>Emprendimiento en la elaboración de quesos frescos</t>
  </si>
  <si>
    <t>Elaboración de quesos frescos</t>
  </si>
  <si>
    <t>Elaboración de bebidas lácteas no fermentadas</t>
  </si>
  <si>
    <t>Elaboración de derivados lácteos concentrados</t>
  </si>
  <si>
    <t>Emprendedor en desarrollo de actividades turísticas en espacios naturales</t>
  </si>
  <si>
    <t>"Requisitos académicos: profesional y/o tecnólogo en administración hotelera y/o profesional y/o tecnólogo administración de empresas turísticas y hoteleras experiencia laboral: profesionaldoce (12) meses de experiencia relacionados con la especialidad objeto de formacióntecnólogoveinticuatro (24) meses de experiencia relacionados con la especialidad objeto de formación"</t>
  </si>
  <si>
    <t>Hoterleria y turismo - turismo</t>
  </si>
  <si>
    <t>Servicio al cliente mesa y bar</t>
  </si>
  <si>
    <t>FACILITAR EL SERVICIO A LOS CLIENTES DE ACUERDO CON LAS POLITICAS DE LA ORGANIZACIÓN</t>
  </si>
  <si>
    <t>Emprendedores en recorridos de agro ecoturismo</t>
  </si>
  <si>
    <t>CONTABILIZAR LOS RECURSOS DE OPERACIÓN, INVERSION Y FINANCIACION DE ACUERDO CON LAS NORMAS Y POLITICAS ORGANIZACIONALES</t>
  </si>
  <si>
    <t>Emprendedor en prestación de servicios de alojamientos rurales</t>
  </si>
  <si>
    <t>SERVIR A LOS CLIENTES SEGÚN LOS ESTANDAR3ES ESTABLECIDOS (EQUIVALE A LA NORMA NTS USNA 002 DEL MIN COMERCIO, INDUSTRIA Y TURISMO</t>
  </si>
  <si>
    <t>Definición de estrategias para desarrollo turístico local</t>
  </si>
  <si>
    <t>JULIO CESAR MILLAN RAMIREZ</t>
  </si>
  <si>
    <t>Diseño de recorridos turísticos en espacios rurales</t>
  </si>
  <si>
    <t>ADMINISTRAR EL TALENTO HUMANO A SU CARGO, DE ACUERDO CON LA NORMATIVIDADA VIGENTE COMPETENCIAS ASIGNADAS Y LOS INDICADORES DE GESTION</t>
  </si>
  <si>
    <t>ELABORAR PRODUCTO ARTESANAL EN CORTEZA VEGETAL DURA SEGÚN ORDEN DE PRODUCCION Y CONTEXTO CULTURAL</t>
  </si>
  <si>
    <t>Comercialización de productos y servicios turísticos</t>
  </si>
  <si>
    <t>Generación de ideas para un negocio innovador</t>
  </si>
  <si>
    <t>"Requisitos academicos: PROFESIONAL TITULADO EN CIENCIAS ECONÓMICAS, ADMINISTRATIVAS, FINANCIERAS, DE MERCADEO E INGENIERÍAS. CONOCIMIENTOS DEMOSTRABLES EN METODOLOGÍAS PARA IDEACIÓN Y CREATIVIDAD, CURSOS EN PEDAGOGÍA Y/O DIDÁCTICA DEBIDAMENTE CERTIFICADOS Experiencia Laboral;VEINTICUATRO (24) MESES DE EXPERIENCIA RELACIONADA DISTRIBUIDA ASÍ:DOCE (12) MESES DE EXPERIENCIA RELACIONADA CON EL EJERCICIO DE LA ACTIVIDAD EMPRENDEDORA Y DOCE (12) MESES EN DOCENCIA."</t>
  </si>
  <si>
    <t>Institucional de Pedagogía - Emprendimiento</t>
  </si>
  <si>
    <t>JULIO ROBIN RODIL</t>
  </si>
  <si>
    <t>Comportamiento emprendedor</t>
  </si>
  <si>
    <t>Estructuración de modelos de negocio verdes e inclusivos</t>
  </si>
  <si>
    <t>Innovación sostenible en modelos de negocios</t>
  </si>
  <si>
    <t>Desarrollo de campañas de promoción en redes sociales</t>
  </si>
  <si>
    <t>MANEJAR LABORES CULTURALES NO MECANIZABLES SEGÚN RECOMENDACIÓN TECNICA Y DE CULTIVO</t>
  </si>
  <si>
    <t>ESTABLECER CULTIVO SEGÚN TÉCNICAS DE PRODUCCIÓN Y NORMATIVA DE LA AGRICULTURA ECOLÓGICA</t>
  </si>
  <si>
    <t>ESTABLECER LA ESPECIE ACUICOLA APLICANDO LAS BUENAS PRACTICAS</t>
  </si>
  <si>
    <t>"Requisitos academicos: Profesional En Economía, Administración De Empresas, Ingeniera Industrial, Administración Financiera, Mercadeo Y Relacionadas.Profesionales Con Estudios Adicionales O Experiencia De 12 Meses En Formulación Y/O Gestión De Proyectos, Gerencia, Administración O Relacionadas. Experiencia Laboral Deciocho (18) Meses Con Experiencia Certificada En Elaboración De Planes De Negocios O Proyectos De Inversión O Proyectos Comunitarios; Acompañamiento En La Puesta En Marcha De Empresas; Asesoría Empresarial, Financiera Y Comercialización"</t>
  </si>
  <si>
    <t>Comercio y ventas Gestión de Mercados</t>
  </si>
  <si>
    <t>ERICK LEONARDO AVENDAÑO CETINA</t>
  </si>
  <si>
    <t>REALIZAR NEGOCIACION CON LOS PROVEEDORES Y CLIENTES SEGÚN LOS OBJETIVOS Y ESTRATEGIAS ESTABLECIDAS POR LA ORGANIZACIÓN</t>
  </si>
  <si>
    <t>ADMINISTRAR LOS RECURSOS LOGRANDO LA PRODUCTIVIDAD DEL AREA</t>
  </si>
  <si>
    <t>"Requisitos academicos: PROFESIONAL TITULADO EN CIENCIAS ECONÓMICAS, ADMINISTRATIVAS, FINANCIERAS, DE MERCADEO E INGENIERÍAS. Experiencia Laboral;VEINTICUATRO (24) MESES DE EXPERIENCIA RELACIONADA DISTRIBUIDA ASÍ:DOCE (12) MESES DE EXPERIENCIA RELACIONADA CON EL EJERCICIO DE LA ACTIVIDAD EMPRENDEDORA Y DOCE (12) MESES EN DOCENCIA"</t>
  </si>
  <si>
    <t>EDGARDO ALONSO GUERRERO RODRIGUEZ</t>
  </si>
  <si>
    <t>TOTAL CURSOS</t>
  </si>
  <si>
    <t>EDDIE YOVANY MILLAN</t>
  </si>
  <si>
    <t>MARIA VICTORIA RODRIGUEZ</t>
  </si>
  <si>
    <t>DAVID ALFONSO CAPACHO LOZADA</t>
  </si>
  <si>
    <t>Subdirector de Centro</t>
  </si>
  <si>
    <t xml:space="preserve">         Coordinador de Formación Profesional , </t>
  </si>
  <si>
    <t>Coordinador Académico</t>
  </si>
  <si>
    <t xml:space="preserve">     Empleo y Sistema Nacional de Formación para el Trabajo</t>
  </si>
  <si>
    <t>ADRIANA YAZMIN AMAYA FERNANDEZ</t>
  </si>
  <si>
    <t>LUIS ALFREDO GOMEZ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</si>
</sst>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 #,##0_);_(&quot;$&quot;\ * \(#,##0\);_(&quot;$&quot;\ * &quot;-&quot;_);_(@_)"/>
    <numFmt numFmtId="169" formatCode="_-&quot;$&quot;\ * #,##0_-;\-&quot;$&quot;\ * #,##0_-;_-&quot;$&quot;\ * &quot;-&quot;_-;_-@_-"/>
    <numFmt numFmtId="170" formatCode="_-&quot;$&quot;* #,##0_-;\-&quot;$&quot;* #,##0_-;_-&quot;$&quot;* &quot;-&quot;_-;_-@_-"/>
    <numFmt numFmtId="171" formatCode="_-&quot;$&quot;* #,##0.00_-;\-&quot;$&quot;* #,##0.00_-;_-&quot;$&quot;* &quot;-&quot;??_-;_-@_-"/>
    <numFmt numFmtId="172" formatCode="_(&quot;$&quot;\ * #,##0.00_);_(&quot;$&quot;\ * \(#,##0.00\);_(&quot;$&quot;\ * &quot;-&quot;??_);_(@_)"/>
    <numFmt numFmtId="173" formatCode="&quot;$&quot;#,##0.00"/>
    <numFmt numFmtId="174" formatCode="_-* #,##0_-;\-* #,##0_-;_-* &quot;-&quot;??_-;_-@_-"/>
  </numFmts>
  <fonts count="37" x14ac:knownFonts="1">
    <font>
      <sz val="10"/>
      <name val="Arial"/>
      <family val="2"/>
    </font>
    <font>
      <sz val="11"/>
      <color theme="1"/>
      <name val="Calibri"/>
      <family val="2"/>
      <scheme val="minor"/>
    </font>
    <font>
      <sz val="10"/>
      <name val="Arial"/>
      <family val="2"/>
    </font>
    <font>
      <sz val="9"/>
      <color theme="1"/>
      <name val="Calibri"/>
      <family val="2"/>
      <scheme val="minor"/>
    </font>
    <font>
      <b/>
      <sz val="11"/>
      <name val="Calibri"/>
      <family val="2"/>
      <scheme val="minor"/>
    </font>
    <font>
      <b/>
      <sz val="16"/>
      <name val="Calibri"/>
      <family val="2"/>
      <scheme val="minor"/>
    </font>
    <font>
      <b/>
      <sz val="9"/>
      <name val="Calibri"/>
      <family val="2"/>
      <scheme val="minor"/>
    </font>
    <font>
      <sz val="9"/>
      <name val="Calibri"/>
      <family val="2"/>
      <scheme val="minor"/>
    </font>
    <font>
      <b/>
      <sz val="9"/>
      <color theme="1"/>
      <name val="Calibri"/>
      <family val="2"/>
      <scheme val="minor"/>
    </font>
    <font>
      <sz val="9"/>
      <color theme="1"/>
      <name val="Arial Narrow"/>
      <family val="2"/>
    </font>
    <font>
      <sz val="9"/>
      <name val="Tahoma"/>
      <family val="2"/>
    </font>
    <font>
      <sz val="9"/>
      <color rgb="FF000000"/>
      <name val="Calibri"/>
      <family val="2"/>
      <scheme val="minor"/>
    </font>
    <font>
      <sz val="9"/>
      <name val="Arial"/>
      <family val="2"/>
    </font>
    <font>
      <sz val="10"/>
      <color theme="1"/>
      <name val="Calibri"/>
      <family val="2"/>
      <scheme val="minor"/>
    </font>
    <font>
      <sz val="11"/>
      <color theme="1"/>
      <name val="Arial"/>
      <family val="2"/>
    </font>
    <font>
      <sz val="10"/>
      <color theme="1"/>
      <name val="Tahoma"/>
      <family val="2"/>
    </font>
    <font>
      <sz val="9"/>
      <color theme="9" tint="-0.249977111117893"/>
      <name val="Tahoma"/>
      <family val="2"/>
    </font>
    <font>
      <sz val="9"/>
      <color theme="9" tint="-0.249977111117893"/>
      <name val="Calibri"/>
      <family val="2"/>
      <scheme val="minor"/>
    </font>
    <font>
      <sz val="8"/>
      <name val="Calibri"/>
      <family val="2"/>
      <scheme val="minor"/>
    </font>
    <font>
      <sz val="11"/>
      <color theme="9" tint="-0.249977111117893"/>
      <name val="Arial"/>
      <family val="2"/>
    </font>
    <font>
      <sz val="9"/>
      <color rgb="FF000000"/>
      <name val="Arial Narrow"/>
      <family val="2"/>
    </font>
    <font>
      <sz val="9"/>
      <color rgb="FF333333"/>
      <name val="Calibri"/>
      <family val="2"/>
      <scheme val="minor"/>
    </font>
    <font>
      <sz val="11"/>
      <color theme="1"/>
      <name val="Arial Narrow"/>
      <family val="2"/>
    </font>
    <font>
      <sz val="9"/>
      <color rgb="FFFF0000"/>
      <name val="Tahoma"/>
      <family val="2"/>
    </font>
    <font>
      <sz val="9"/>
      <name val="Calibri"/>
      <family val="2"/>
    </font>
    <font>
      <sz val="9"/>
      <color theme="1"/>
      <name val="Arial"/>
      <family val="2"/>
    </font>
    <font>
      <b/>
      <sz val="16"/>
      <color theme="1"/>
      <name val="Calibri"/>
      <family val="2"/>
      <scheme val="minor"/>
    </font>
    <font>
      <b/>
      <sz val="12"/>
      <color theme="1"/>
      <name val="Calibri"/>
      <family val="2"/>
      <scheme val="minor"/>
    </font>
    <font>
      <b/>
      <sz val="16"/>
      <color rgb="FFFF0000"/>
      <name val="Calibri"/>
      <family val="2"/>
      <scheme val="minor"/>
    </font>
    <font>
      <b/>
      <sz val="9"/>
      <color rgb="FF00B050"/>
      <name val="Calibri"/>
      <family val="2"/>
      <scheme val="minor"/>
    </font>
    <font>
      <sz val="12"/>
      <color theme="1"/>
      <name val="Arial"/>
      <family val="2"/>
    </font>
    <font>
      <sz val="12"/>
      <name val="Arial"/>
      <family val="2"/>
    </font>
    <font>
      <b/>
      <sz val="12"/>
      <color theme="1"/>
      <name val="Arial"/>
      <family val="2"/>
    </font>
    <font>
      <b/>
      <sz val="14"/>
      <color theme="1"/>
      <name val="Arial"/>
      <family val="2"/>
    </font>
    <font>
      <sz val="8"/>
      <color theme="1"/>
      <name val="Calibri"/>
      <family val="2"/>
      <scheme val="minor"/>
    </font>
    <font>
      <sz val="8"/>
      <color theme="1"/>
      <name val="Arial Narrow"/>
      <family val="2"/>
    </font>
    <font>
      <sz val="11"/>
      <name val="Arial"/>
      <family val="2"/>
    </font>
  </fonts>
  <fills count="10">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bgColor indexed="64"/>
      </patternFill>
    </fill>
  </fills>
  <borders count="3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auto="1"/>
      </left>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s>
  <cellStyleXfs count="13">
    <xf numFmtId="0" fontId="0"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169" fontId="1" fillId="0" borderId="0" applyFont="0" applyFill="0" applyBorder="0" applyAlignment="0" applyProtection="0"/>
    <xf numFmtId="169" fontId="2" fillId="0" borderId="0" applyFont="0" applyFill="0" applyBorder="0" applyAlignment="0" applyProtection="0"/>
    <xf numFmtId="0" fontId="2" fillId="0" borderId="0"/>
    <xf numFmtId="0" fontId="1" fillId="0" borderId="0"/>
    <xf numFmtId="0" fontId="2" fillId="0" borderId="0"/>
    <xf numFmtId="172" fontId="1" fillId="0" borderId="0" applyFont="0" applyFill="0" applyBorder="0" applyAlignment="0" applyProtection="0"/>
    <xf numFmtId="43" fontId="2" fillId="0" borderId="0" applyFont="0" applyFill="0" applyBorder="0" applyAlignment="0" applyProtection="0"/>
  </cellStyleXfs>
  <cellXfs count="492">
    <xf numFmtId="0" fontId="0" fillId="0" borderId="0" xfId="0"/>
    <xf numFmtId="0" fontId="3" fillId="2" borderId="0" xfId="0" applyFont="1" applyFill="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5" fontId="3" fillId="2" borderId="0" xfId="1" applyNumberFormat="1" applyFont="1" applyFill="1"/>
    <xf numFmtId="0" fontId="3" fillId="2" borderId="0" xfId="0" applyFont="1" applyFill="1" applyAlignment="1">
      <alignment horizontal="left" vertical="center"/>
    </xf>
    <xf numFmtId="0" fontId="3" fillId="2" borderId="0" xfId="0" applyFont="1" applyFill="1" applyAlignment="1">
      <alignment horizontal="center" vertical="center" wrapText="1"/>
    </xf>
    <xf numFmtId="0" fontId="4" fillId="2" borderId="0" xfId="3" applyFont="1" applyFill="1" applyAlignment="1">
      <alignment horizontal="left" vertical="center"/>
    </xf>
    <xf numFmtId="0" fontId="5" fillId="2" borderId="0" xfId="3" applyFont="1" applyFill="1" applyAlignment="1">
      <alignment horizontal="left"/>
    </xf>
    <xf numFmtId="167" fontId="6" fillId="2" borderId="0" xfId="4" applyNumberFormat="1" applyFont="1" applyFill="1" applyBorder="1" applyAlignment="1">
      <alignment horizontal="center" vertical="center" wrapText="1"/>
    </xf>
    <xf numFmtId="1" fontId="6" fillId="2" borderId="0" xfId="4" applyNumberFormat="1" applyFont="1" applyFill="1" applyBorder="1" applyAlignment="1">
      <alignment horizontal="center" vertical="center" wrapText="1"/>
    </xf>
    <xf numFmtId="165" fontId="6" fillId="2" borderId="0" xfId="1" applyNumberFormat="1" applyFont="1" applyFill="1" applyBorder="1" applyAlignment="1">
      <alignment horizontal="center" vertical="center" wrapText="1"/>
    </xf>
    <xf numFmtId="0" fontId="7" fillId="2" borderId="0" xfId="3" applyFont="1" applyFill="1" applyAlignment="1">
      <alignment horizontal="left" vertical="center" wrapText="1"/>
    </xf>
    <xf numFmtId="0" fontId="6" fillId="2" borderId="0" xfId="3" applyFont="1" applyFill="1" applyAlignment="1">
      <alignment horizontal="center" vertical="center"/>
    </xf>
    <xf numFmtId="1" fontId="6" fillId="2" borderId="0" xfId="3" applyNumberFormat="1" applyFont="1" applyFill="1" applyAlignment="1">
      <alignment horizontal="center" vertical="center"/>
    </xf>
    <xf numFmtId="165" fontId="6" fillId="2" borderId="0" xfId="1" applyNumberFormat="1" applyFont="1" applyFill="1" applyBorder="1" applyAlignment="1">
      <alignment horizontal="center" vertical="center"/>
    </xf>
    <xf numFmtId="0" fontId="7" fillId="2" borderId="0" xfId="3" applyFont="1" applyFill="1" applyAlignment="1">
      <alignment horizontal="center" vertical="center" wrapText="1"/>
    </xf>
    <xf numFmtId="0" fontId="7" fillId="2" borderId="3" xfId="3" applyFont="1" applyFill="1" applyBorder="1" applyAlignment="1">
      <alignment horizontal="center" vertical="center"/>
    </xf>
    <xf numFmtId="168" fontId="6" fillId="2" borderId="3" xfId="3" applyNumberFormat="1" applyFont="1" applyFill="1" applyBorder="1" applyAlignment="1">
      <alignment horizontal="center" vertical="center"/>
    </xf>
    <xf numFmtId="165" fontId="6" fillId="2" borderId="4" xfId="1" applyNumberFormat="1" applyFont="1" applyFill="1" applyBorder="1" applyAlignment="1">
      <alignment horizontal="center" vertical="center" wrapText="1"/>
    </xf>
    <xf numFmtId="0" fontId="7" fillId="2" borderId="4" xfId="3" applyFont="1" applyFill="1" applyBorder="1" applyAlignment="1">
      <alignment horizontal="center" vertical="center" wrapText="1"/>
    </xf>
    <xf numFmtId="0" fontId="3" fillId="3" borderId="0" xfId="0" applyFont="1" applyFill="1" applyAlignment="1">
      <alignment horizontal="center" vertical="center"/>
    </xf>
    <xf numFmtId="0" fontId="7" fillId="2" borderId="3" xfId="3" applyFont="1" applyFill="1" applyBorder="1" applyAlignment="1">
      <alignment horizontal="center" vertical="center" wrapText="1"/>
    </xf>
    <xf numFmtId="0" fontId="7" fillId="2" borderId="0" xfId="3" applyFont="1" applyFill="1" applyAlignment="1">
      <alignment horizontal="center" vertical="center"/>
    </xf>
    <xf numFmtId="165" fontId="6" fillId="2" borderId="3" xfId="1" applyNumberFormat="1" applyFont="1" applyFill="1" applyBorder="1" applyAlignment="1">
      <alignment horizontal="center" vertical="center" wrapText="1"/>
    </xf>
    <xf numFmtId="167" fontId="6" fillId="2" borderId="3" xfId="4" applyNumberFormat="1" applyFont="1" applyFill="1" applyBorder="1" applyAlignment="1">
      <alignment horizontal="center" vertical="center" wrapText="1"/>
    </xf>
    <xf numFmtId="165" fontId="6" fillId="2" borderId="5" xfId="3" applyNumberFormat="1" applyFont="1" applyFill="1" applyBorder="1" applyAlignment="1">
      <alignment horizontal="center" vertical="center" wrapText="1"/>
    </xf>
    <xf numFmtId="165" fontId="6" fillId="2" borderId="1" xfId="1" applyNumberFormat="1" applyFont="1" applyFill="1" applyBorder="1" applyAlignment="1">
      <alignment horizontal="center" vertical="center" wrapText="1"/>
    </xf>
    <xf numFmtId="0" fontId="7" fillId="2" borderId="5" xfId="3" applyFont="1" applyFill="1" applyBorder="1" applyAlignment="1">
      <alignment horizontal="center" vertical="center" wrapText="1"/>
    </xf>
    <xf numFmtId="9" fontId="6" fillId="2" borderId="5" xfId="2" applyFont="1" applyFill="1" applyBorder="1" applyAlignment="1">
      <alignment horizontal="center" vertical="center" wrapText="1"/>
    </xf>
    <xf numFmtId="165" fontId="6" fillId="2" borderId="5" xfId="1" applyNumberFormat="1" applyFont="1" applyFill="1" applyBorder="1" applyAlignment="1">
      <alignment horizontal="center" vertical="center" wrapText="1"/>
    </xf>
    <xf numFmtId="0" fontId="6" fillId="2" borderId="6" xfId="1" applyNumberFormat="1" applyFont="1" applyFill="1" applyBorder="1" applyAlignment="1">
      <alignment horizontal="center" vertical="center" wrapText="1"/>
    </xf>
    <xf numFmtId="0" fontId="6" fillId="2" borderId="5" xfId="4" applyNumberFormat="1" applyFont="1" applyFill="1" applyBorder="1" applyAlignment="1">
      <alignment horizontal="center" vertical="center" wrapText="1"/>
    </xf>
    <xf numFmtId="0" fontId="6" fillId="2" borderId="0" xfId="4" applyNumberFormat="1" applyFont="1" applyFill="1" applyBorder="1" applyAlignment="1">
      <alignment horizontal="center" vertical="center" wrapText="1"/>
    </xf>
    <xf numFmtId="0" fontId="8" fillId="5" borderId="8" xfId="0" applyFont="1" applyFill="1" applyBorder="1" applyAlignment="1">
      <alignment vertical="center" wrapText="1"/>
    </xf>
    <xf numFmtId="0" fontId="6" fillId="4" borderId="13" xfId="3" applyFont="1" applyFill="1" applyBorder="1" applyAlignment="1">
      <alignment horizontal="center" vertical="center" wrapText="1"/>
    </xf>
    <xf numFmtId="0" fontId="8" fillId="5" borderId="13" xfId="0" applyFont="1" applyFill="1" applyBorder="1" applyAlignment="1">
      <alignment vertical="center" wrapText="1"/>
    </xf>
    <xf numFmtId="0" fontId="9" fillId="2" borderId="15" xfId="5"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1" fillId="6" borderId="8" xfId="0" applyFont="1" applyFill="1" applyBorder="1" applyAlignment="1">
      <alignment horizontal="center" vertical="center" wrapText="1"/>
    </xf>
    <xf numFmtId="1" fontId="7" fillId="6" borderId="8" xfId="3" applyNumberFormat="1" applyFont="1" applyFill="1" applyBorder="1" applyAlignment="1">
      <alignment horizontal="center" vertical="center" wrapText="1"/>
    </xf>
    <xf numFmtId="0" fontId="3" fillId="6" borderId="8" xfId="0" applyFont="1" applyFill="1" applyBorder="1" applyAlignment="1">
      <alignment horizontal="center" vertical="center"/>
    </xf>
    <xf numFmtId="1" fontId="7" fillId="6" borderId="8" xfId="3" applyNumberFormat="1" applyFont="1" applyFill="1" applyBorder="1" applyAlignment="1">
      <alignment horizontal="center" vertical="center"/>
    </xf>
    <xf numFmtId="49" fontId="7" fillId="0" borderId="17" xfId="6" applyNumberFormat="1" applyFont="1" applyFill="1" applyBorder="1" applyAlignment="1">
      <alignment vertical="center" wrapText="1"/>
    </xf>
    <xf numFmtId="0" fontId="13" fillId="7" borderId="8" xfId="0" applyFont="1" applyFill="1" applyBorder="1" applyAlignment="1">
      <alignment horizontal="center" vertical="center"/>
    </xf>
    <xf numFmtId="0" fontId="9" fillId="2" borderId="20" xfId="5" applyFont="1" applyFill="1" applyBorder="1" applyAlignment="1">
      <alignment horizontal="center" vertical="center" wrapText="1"/>
    </xf>
    <xf numFmtId="0" fontId="10" fillId="6"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1" fontId="7" fillId="6" borderId="3" xfId="3" applyNumberFormat="1" applyFont="1" applyFill="1" applyBorder="1" applyAlignment="1">
      <alignment horizontal="center" vertical="center" wrapText="1"/>
    </xf>
    <xf numFmtId="0" fontId="3" fillId="6" borderId="3" xfId="0" applyFont="1" applyFill="1" applyBorder="1" applyAlignment="1">
      <alignment horizontal="center" vertical="center"/>
    </xf>
    <xf numFmtId="49" fontId="7" fillId="0" borderId="9" xfId="6" applyNumberFormat="1" applyFont="1" applyFill="1" applyBorder="1" applyAlignment="1">
      <alignment vertical="center" wrapText="1"/>
    </xf>
    <xf numFmtId="0" fontId="13" fillId="7" borderId="0" xfId="0" applyFont="1" applyFill="1" applyAlignment="1">
      <alignment horizontal="center" vertical="center"/>
    </xf>
    <xf numFmtId="0" fontId="15" fillId="7" borderId="8"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1" fillId="0" borderId="3" xfId="0" applyFont="1" applyBorder="1" applyAlignment="1">
      <alignment horizontal="center" vertical="center" wrapText="1"/>
    </xf>
    <xf numFmtId="1" fontId="7" fillId="7" borderId="3" xfId="3" applyNumberFormat="1" applyFont="1" applyFill="1" applyBorder="1" applyAlignment="1">
      <alignment horizontal="center" vertical="center" wrapText="1"/>
    </xf>
    <xf numFmtId="0" fontId="3" fillId="7" borderId="3" xfId="0" applyFont="1" applyFill="1" applyBorder="1" applyAlignment="1">
      <alignment horizontal="center" vertical="center"/>
    </xf>
    <xf numFmtId="0" fontId="10" fillId="0" borderId="25" xfId="0" applyFont="1" applyBorder="1" applyAlignment="1">
      <alignment horizontal="center" vertical="center" wrapText="1"/>
    </xf>
    <xf numFmtId="1" fontId="7" fillId="0" borderId="3" xfId="3" applyNumberFormat="1" applyFont="1" applyBorder="1" applyAlignment="1">
      <alignment horizontal="center" vertical="center" wrapText="1"/>
    </xf>
    <xf numFmtId="0" fontId="3" fillId="0" borderId="3" xfId="0" applyFont="1" applyBorder="1" applyAlignment="1">
      <alignment horizontal="center" vertical="center"/>
    </xf>
    <xf numFmtId="1" fontId="7" fillId="0" borderId="8" xfId="3" applyNumberFormat="1" applyFont="1" applyBorder="1" applyAlignment="1">
      <alignment horizontal="center" vertical="center"/>
    </xf>
    <xf numFmtId="0" fontId="13" fillId="0" borderId="0" xfId="0" applyFont="1" applyAlignment="1">
      <alignment horizontal="center" vertical="center"/>
    </xf>
    <xf numFmtId="0" fontId="10" fillId="0" borderId="2" xfId="0" applyFont="1" applyBorder="1" applyAlignment="1">
      <alignment horizontal="center" vertical="center" wrapText="1"/>
    </xf>
    <xf numFmtId="0" fontId="7" fillId="2" borderId="19" xfId="3" applyFont="1" applyFill="1" applyBorder="1" applyAlignment="1">
      <alignment horizontal="center" vertical="center" wrapText="1"/>
    </xf>
    <xf numFmtId="1" fontId="7" fillId="0" borderId="13" xfId="3" applyNumberFormat="1" applyFont="1" applyBorder="1" applyAlignment="1">
      <alignment horizontal="center" vertical="center" wrapText="1"/>
    </xf>
    <xf numFmtId="0" fontId="3" fillId="0" borderId="13" xfId="0" applyFont="1" applyBorder="1" applyAlignment="1">
      <alignment horizontal="center" vertical="center"/>
    </xf>
    <xf numFmtId="49" fontId="7" fillId="0" borderId="23" xfId="6" applyNumberFormat="1" applyFont="1" applyFill="1" applyBorder="1" applyAlignment="1">
      <alignment vertical="center" wrapText="1"/>
    </xf>
    <xf numFmtId="0" fontId="13" fillId="0" borderId="26" xfId="0" applyFont="1" applyBorder="1" applyAlignment="1">
      <alignment horizontal="center" vertical="center"/>
    </xf>
    <xf numFmtId="0" fontId="10" fillId="0" borderId="5" xfId="0" applyFont="1" applyBorder="1" applyAlignment="1">
      <alignment horizontal="center" vertical="center" wrapText="1"/>
    </xf>
    <xf numFmtId="1" fontId="7" fillId="0" borderId="8" xfId="3" applyNumberFormat="1" applyFont="1" applyBorder="1" applyAlignment="1">
      <alignment horizontal="center" vertical="center" wrapText="1"/>
    </xf>
    <xf numFmtId="0" fontId="3" fillId="0" borderId="8" xfId="0" applyFont="1" applyBorder="1" applyAlignment="1">
      <alignment horizontal="center" vertical="center"/>
    </xf>
    <xf numFmtId="49" fontId="7" fillId="7" borderId="17" xfId="6" applyNumberFormat="1" applyFont="1" applyFill="1" applyBorder="1" applyAlignment="1">
      <alignment vertical="center" wrapText="1"/>
    </xf>
    <xf numFmtId="0" fontId="13" fillId="0" borderId="8" xfId="0" applyFont="1" applyBorder="1" applyAlignment="1">
      <alignment horizontal="center" vertical="center"/>
    </xf>
    <xf numFmtId="0" fontId="10" fillId="6" borderId="8" xfId="0" applyFont="1" applyFill="1" applyBorder="1" applyAlignment="1">
      <alignment horizontal="center" vertical="center" wrapText="1"/>
    </xf>
    <xf numFmtId="49" fontId="7" fillId="7" borderId="9" xfId="6" applyNumberFormat="1" applyFont="1" applyFill="1" applyBorder="1" applyAlignment="1">
      <alignment vertical="center" wrapText="1"/>
    </xf>
    <xf numFmtId="0" fontId="13" fillId="7"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5" fillId="0" borderId="8" xfId="0" applyFont="1" applyBorder="1" applyAlignment="1">
      <alignment horizontal="center" vertical="center" wrapText="1"/>
    </xf>
    <xf numFmtId="0" fontId="16" fillId="6" borderId="27" xfId="0" applyFont="1" applyFill="1" applyBorder="1" applyAlignment="1">
      <alignment horizontal="center" vertical="center" wrapText="1"/>
    </xf>
    <xf numFmtId="0" fontId="16" fillId="0" borderId="8" xfId="5" applyFont="1" applyBorder="1" applyAlignment="1">
      <alignment horizontal="center" vertical="center" wrapText="1"/>
    </xf>
    <xf numFmtId="1" fontId="16" fillId="0" borderId="8" xfId="3" applyNumberFormat="1" applyFont="1" applyBorder="1" applyAlignment="1">
      <alignment horizontal="center" vertical="center"/>
    </xf>
    <xf numFmtId="49" fontId="7" fillId="7" borderId="23" xfId="6" applyNumberFormat="1" applyFont="1" applyFill="1" applyBorder="1" applyAlignment="1">
      <alignment vertical="center" wrapText="1"/>
    </xf>
    <xf numFmtId="0" fontId="9" fillId="2" borderId="10" xfId="5" applyFont="1" applyFill="1" applyBorder="1" applyAlignment="1">
      <alignment horizontal="center" vertical="center" wrapText="1"/>
    </xf>
    <xf numFmtId="0" fontId="10" fillId="0" borderId="3" xfId="5" applyFont="1" applyBorder="1" applyAlignment="1">
      <alignment horizontal="center" vertical="center" wrapText="1"/>
    </xf>
    <xf numFmtId="0" fontId="20" fillId="2" borderId="10" xfId="9" applyFont="1" applyFill="1" applyBorder="1" applyAlignment="1">
      <alignment horizontal="center" wrapText="1"/>
    </xf>
    <xf numFmtId="1" fontId="7" fillId="2" borderId="10" xfId="3" applyNumberFormat="1" applyFont="1" applyFill="1" applyBorder="1" applyAlignment="1">
      <alignment horizontal="center" vertical="center" wrapText="1"/>
    </xf>
    <xf numFmtId="0" fontId="3" fillId="2" borderId="10" xfId="0" applyFont="1" applyFill="1" applyBorder="1" applyAlignment="1">
      <alignment horizontal="center" vertical="center"/>
    </xf>
    <xf numFmtId="1" fontId="10" fillId="0" borderId="3" xfId="3" applyNumberFormat="1" applyFont="1" applyBorder="1" applyAlignment="1">
      <alignment horizontal="center" vertical="center"/>
    </xf>
    <xf numFmtId="14" fontId="7" fillId="2" borderId="9" xfId="3" applyNumberFormat="1" applyFont="1" applyFill="1" applyBorder="1" applyAlignment="1">
      <alignment vertical="center" wrapText="1"/>
    </xf>
    <xf numFmtId="0" fontId="3" fillId="0" borderId="10" xfId="0" applyFont="1" applyBorder="1" applyAlignment="1">
      <alignment horizontal="center" vertical="center" wrapText="1"/>
    </xf>
    <xf numFmtId="0" fontId="3" fillId="2" borderId="3" xfId="5" applyFont="1" applyFill="1" applyBorder="1" applyAlignment="1">
      <alignment horizontal="center" vertical="center" wrapText="1"/>
    </xf>
    <xf numFmtId="0" fontId="21" fillId="2" borderId="3" xfId="0" applyFont="1" applyFill="1" applyBorder="1" applyAlignment="1">
      <alignment horizontal="center" vertical="center" wrapText="1"/>
    </xf>
    <xf numFmtId="1" fontId="7" fillId="2" borderId="3" xfId="3"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3" fillId="0" borderId="3" xfId="0" applyFont="1" applyBorder="1" applyAlignment="1">
      <alignment horizontal="center" vertical="center" wrapText="1"/>
    </xf>
    <xf numFmtId="0" fontId="20" fillId="2" borderId="3" xfId="9" applyFont="1" applyFill="1" applyBorder="1" applyAlignment="1">
      <alignment horizontal="center" wrapText="1"/>
    </xf>
    <xf numFmtId="0" fontId="11" fillId="2" borderId="3" xfId="9" applyFont="1" applyFill="1" applyBorder="1" applyAlignment="1">
      <alignment horizontal="center" wrapText="1"/>
    </xf>
    <xf numFmtId="0" fontId="10" fillId="0" borderId="3" xfId="0" applyFont="1" applyBorder="1" applyAlignment="1">
      <alignment horizontal="center" vertical="center" wrapText="1"/>
    </xf>
    <xf numFmtId="0" fontId="3" fillId="0" borderId="3" xfId="8" applyFont="1" applyBorder="1" applyAlignment="1">
      <alignment horizontal="center" vertical="center" wrapText="1"/>
    </xf>
    <xf numFmtId="0" fontId="10" fillId="0" borderId="13" xfId="0" applyFont="1" applyBorder="1" applyAlignment="1">
      <alignment horizontal="center" vertical="center" wrapText="1"/>
    </xf>
    <xf numFmtId="1" fontId="10" fillId="0" borderId="13" xfId="5" applyNumberFormat="1" applyFont="1" applyBorder="1" applyAlignment="1">
      <alignment horizontal="center" vertical="center" wrapText="1"/>
    </xf>
    <xf numFmtId="0" fontId="10" fillId="6" borderId="8" xfId="9" applyFont="1" applyFill="1" applyBorder="1" applyAlignment="1">
      <alignment horizontal="center" wrapText="1"/>
    </xf>
    <xf numFmtId="0" fontId="10" fillId="6" borderId="8" xfId="5" applyFont="1" applyFill="1" applyBorder="1" applyAlignment="1">
      <alignment horizontal="center" vertical="center" wrapText="1"/>
    </xf>
    <xf numFmtId="0" fontId="3" fillId="8" borderId="3" xfId="8" applyFont="1" applyFill="1" applyBorder="1" applyAlignment="1">
      <alignment horizontal="center" vertical="center" wrapText="1"/>
    </xf>
    <xf numFmtId="0" fontId="3" fillId="6" borderId="1" xfId="5" applyFont="1" applyFill="1" applyBorder="1" applyAlignment="1">
      <alignment horizontal="center" vertical="center" wrapText="1"/>
    </xf>
    <xf numFmtId="0" fontId="10" fillId="6" borderId="30" xfId="0" applyFont="1" applyFill="1" applyBorder="1" applyAlignment="1">
      <alignment horizontal="center" vertical="center" wrapText="1"/>
    </xf>
    <xf numFmtId="0" fontId="21" fillId="7" borderId="3" xfId="0" applyFont="1" applyFill="1" applyBorder="1" applyAlignment="1">
      <alignment horizontal="center" vertical="center" wrapText="1"/>
    </xf>
    <xf numFmtId="1" fontId="7" fillId="6" borderId="5" xfId="3" applyNumberFormat="1" applyFont="1" applyFill="1" applyBorder="1" applyAlignment="1">
      <alignment horizontal="center" vertical="center"/>
    </xf>
    <xf numFmtId="49" fontId="7" fillId="6" borderId="9" xfId="6" applyNumberFormat="1" applyFont="1" applyFill="1" applyBorder="1" applyAlignment="1">
      <alignment vertical="center" wrapText="1"/>
    </xf>
    <xf numFmtId="0" fontId="3" fillId="6"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1" fontId="16" fillId="6" borderId="3" xfId="3" applyNumberFormat="1" applyFont="1" applyFill="1" applyBorder="1" applyAlignment="1">
      <alignment horizontal="center" vertical="center"/>
    </xf>
    <xf numFmtId="0" fontId="10" fillId="6" borderId="3" xfId="9" applyFont="1" applyFill="1" applyBorder="1" applyAlignment="1">
      <alignment horizontal="center" wrapText="1"/>
    </xf>
    <xf numFmtId="0" fontId="10" fillId="6" borderId="3" xfId="5" applyFont="1" applyFill="1" applyBorder="1" applyAlignment="1">
      <alignment horizontal="center" vertical="center" wrapText="1"/>
    </xf>
    <xf numFmtId="1" fontId="10" fillId="6" borderId="3" xfId="3" applyNumberFormat="1" applyFont="1" applyFill="1" applyBorder="1" applyAlignment="1">
      <alignment horizontal="center" vertical="center"/>
    </xf>
    <xf numFmtId="1" fontId="7" fillId="6" borderId="13" xfId="3" applyNumberFormat="1" applyFont="1" applyFill="1" applyBorder="1" applyAlignment="1">
      <alignment horizontal="center" vertical="center"/>
    </xf>
    <xf numFmtId="0" fontId="3" fillId="6" borderId="6" xfId="5" applyFont="1" applyFill="1" applyBorder="1" applyAlignment="1">
      <alignment horizontal="center" vertical="center" wrapText="1"/>
    </xf>
    <xf numFmtId="0" fontId="10" fillId="0" borderId="8" xfId="0" applyFont="1" applyBorder="1" applyAlignment="1">
      <alignment horizontal="center" vertical="center" wrapText="1"/>
    </xf>
    <xf numFmtId="0" fontId="21" fillId="7" borderId="5" xfId="0" applyFont="1" applyFill="1" applyBorder="1" applyAlignment="1">
      <alignment horizontal="center" vertical="center" wrapText="1"/>
    </xf>
    <xf numFmtId="1" fontId="7" fillId="0" borderId="5" xfId="3" applyNumberFormat="1" applyFont="1" applyBorder="1" applyAlignment="1">
      <alignment horizontal="center" vertical="center" wrapText="1"/>
    </xf>
    <xf numFmtId="0" fontId="3" fillId="0" borderId="5" xfId="0" applyFont="1" applyBorder="1" applyAlignment="1">
      <alignment horizontal="center" vertical="center"/>
    </xf>
    <xf numFmtId="0" fontId="1" fillId="0" borderId="8" xfId="5" applyBorder="1" applyAlignment="1">
      <alignment horizontal="center" vertical="center"/>
    </xf>
    <xf numFmtId="0" fontId="3" fillId="0" borderId="5" xfId="0" applyFont="1" applyBorder="1" applyAlignment="1">
      <alignment horizontal="center" vertical="center" wrapText="1"/>
    </xf>
    <xf numFmtId="0" fontId="9" fillId="6" borderId="6" xfId="5" applyFont="1" applyFill="1" applyBorder="1" applyAlignment="1">
      <alignment horizontal="center" vertical="center" wrapText="1"/>
    </xf>
    <xf numFmtId="0" fontId="21" fillId="7" borderId="13" xfId="0" applyFont="1" applyFill="1" applyBorder="1" applyAlignment="1">
      <alignment horizontal="center" vertical="center" wrapText="1"/>
    </xf>
    <xf numFmtId="0" fontId="1" fillId="0" borderId="3" xfId="5" applyBorder="1" applyAlignment="1">
      <alignment horizontal="center" vertical="center"/>
    </xf>
    <xf numFmtId="49" fontId="7" fillId="6" borderId="23" xfId="6" applyNumberFormat="1" applyFont="1" applyFill="1" applyBorder="1" applyAlignment="1">
      <alignment vertical="center" wrapText="1"/>
    </xf>
    <xf numFmtId="0" fontId="3" fillId="0" borderId="13" xfId="0" applyFont="1" applyBorder="1" applyAlignment="1">
      <alignment horizontal="center" vertical="center" wrapText="1"/>
    </xf>
    <xf numFmtId="0" fontId="9" fillId="2" borderId="8" xfId="5" applyFont="1" applyFill="1" applyBorder="1" applyAlignment="1">
      <alignment horizontal="center" vertical="center" wrapText="1"/>
    </xf>
    <xf numFmtId="0" fontId="21" fillId="0" borderId="10" xfId="0" applyFont="1" applyBorder="1" applyAlignment="1">
      <alignment horizontal="center" vertical="center" wrapText="1"/>
    </xf>
    <xf numFmtId="1" fontId="7" fillId="0" borderId="10" xfId="3" applyNumberFormat="1" applyFont="1" applyBorder="1" applyAlignment="1">
      <alignment horizontal="center" vertical="center" wrapText="1"/>
    </xf>
    <xf numFmtId="0" fontId="3" fillId="0" borderId="10" xfId="0" applyFont="1" applyBorder="1" applyAlignment="1">
      <alignment horizontal="center" vertical="center"/>
    </xf>
    <xf numFmtId="49" fontId="7" fillId="2" borderId="9" xfId="6" applyNumberFormat="1" applyFont="1" applyFill="1" applyBorder="1" applyAlignment="1">
      <alignment vertical="center" wrapText="1"/>
    </xf>
    <xf numFmtId="0" fontId="7" fillId="0" borderId="9" xfId="0" applyFont="1" applyBorder="1" applyAlignment="1">
      <alignment horizontal="center" vertical="center"/>
    </xf>
    <xf numFmtId="0" fontId="9" fillId="2" borderId="3" xfId="5" applyFont="1" applyFill="1" applyBorder="1" applyAlignment="1">
      <alignment horizontal="center" vertical="center" wrapText="1"/>
    </xf>
    <xf numFmtId="0" fontId="21" fillId="0" borderId="3" xfId="0" applyFont="1" applyBorder="1" applyAlignment="1">
      <alignment horizontal="center" vertical="center" wrapText="1"/>
    </xf>
    <xf numFmtId="0" fontId="7" fillId="0" borderId="5" xfId="0" applyFont="1" applyBorder="1" applyAlignment="1">
      <alignment horizontal="center" vertical="center"/>
    </xf>
    <xf numFmtId="0" fontId="1" fillId="0" borderId="13" xfId="5" applyBorder="1" applyAlignment="1">
      <alignment horizontal="center" vertical="center"/>
    </xf>
    <xf numFmtId="0" fontId="10" fillId="6" borderId="10" xfId="0" applyFont="1" applyFill="1" applyBorder="1" applyAlignment="1">
      <alignment horizontal="center" vertical="center" wrapText="1"/>
    </xf>
    <xf numFmtId="0" fontId="1" fillId="6" borderId="10" xfId="5" applyFill="1" applyBorder="1" applyAlignment="1">
      <alignment horizontal="center" vertical="center"/>
    </xf>
    <xf numFmtId="0" fontId="7" fillId="7" borderId="5" xfId="0" applyFont="1" applyFill="1" applyBorder="1" applyAlignment="1">
      <alignment horizontal="center" vertical="center"/>
    </xf>
    <xf numFmtId="0" fontId="3" fillId="6" borderId="15" xfId="5" applyFont="1" applyFill="1" applyBorder="1" applyAlignment="1">
      <alignment horizontal="center" vertical="center" wrapText="1"/>
    </xf>
    <xf numFmtId="0" fontId="21" fillId="0" borderId="8" xfId="0" applyFont="1" applyBorder="1" applyAlignment="1">
      <alignment horizontal="center" vertical="center" wrapText="1"/>
    </xf>
    <xf numFmtId="1" fontId="7" fillId="7" borderId="8" xfId="3" applyNumberFormat="1" applyFont="1" applyFill="1" applyBorder="1" applyAlignment="1">
      <alignment horizontal="center" vertical="center" wrapText="1"/>
    </xf>
    <xf numFmtId="0" fontId="3" fillId="7" borderId="8" xfId="0" applyFont="1" applyFill="1" applyBorder="1" applyAlignment="1">
      <alignment horizontal="center" vertical="center"/>
    </xf>
    <xf numFmtId="0" fontId="1" fillId="6" borderId="3" xfId="5" applyFill="1" applyBorder="1" applyAlignment="1">
      <alignment horizontal="center" vertical="center"/>
    </xf>
    <xf numFmtId="0" fontId="3" fillId="7" borderId="8" xfId="0" applyFont="1" applyFill="1" applyBorder="1" applyAlignment="1">
      <alignment horizontal="center" vertical="center" wrapText="1"/>
    </xf>
    <xf numFmtId="0" fontId="9" fillId="2" borderId="5" xfId="5" applyFont="1" applyFill="1" applyBorder="1" applyAlignment="1">
      <alignment horizontal="center" vertical="center" wrapText="1"/>
    </xf>
    <xf numFmtId="0" fontId="10" fillId="6" borderId="5" xfId="0" applyFont="1" applyFill="1" applyBorder="1" applyAlignment="1">
      <alignment horizontal="center" vertical="center" wrapText="1"/>
    </xf>
    <xf numFmtId="1" fontId="7" fillId="7" borderId="5" xfId="3" applyNumberFormat="1" applyFont="1" applyFill="1" applyBorder="1" applyAlignment="1">
      <alignment horizontal="center" vertical="center" wrapText="1"/>
    </xf>
    <xf numFmtId="0" fontId="3" fillId="7" borderId="5" xfId="0" applyFont="1" applyFill="1" applyBorder="1" applyAlignment="1">
      <alignment horizontal="center" vertical="center"/>
    </xf>
    <xf numFmtId="0" fontId="1" fillId="6" borderId="5" xfId="5" applyFill="1" applyBorder="1" applyAlignment="1">
      <alignment horizontal="center" vertical="center"/>
    </xf>
    <xf numFmtId="0" fontId="21" fillId="0" borderId="5" xfId="0" applyFont="1" applyBorder="1" applyAlignment="1">
      <alignment horizontal="center" vertical="center" wrapText="1"/>
    </xf>
    <xf numFmtId="0" fontId="9" fillId="6" borderId="15" xfId="5" applyFont="1" applyFill="1" applyBorder="1" applyAlignment="1">
      <alignment horizontal="center" vertical="center" wrapText="1"/>
    </xf>
    <xf numFmtId="0" fontId="21" fillId="6" borderId="8" xfId="0" applyFont="1" applyFill="1" applyBorder="1" applyAlignment="1">
      <alignment horizontal="center" vertical="center" wrapText="1"/>
    </xf>
    <xf numFmtId="1" fontId="7" fillId="0" borderId="3" xfId="3" applyNumberFormat="1" applyFont="1" applyBorder="1" applyAlignment="1">
      <alignment horizontal="center" vertical="center"/>
    </xf>
    <xf numFmtId="0" fontId="3" fillId="6" borderId="17" xfId="0" applyFont="1" applyFill="1" applyBorder="1" applyAlignment="1">
      <alignment vertical="center" wrapText="1"/>
    </xf>
    <xf numFmtId="0" fontId="7" fillId="0" borderId="17" xfId="0" applyFont="1" applyBorder="1" applyAlignment="1">
      <alignment horizontal="center" vertical="center"/>
    </xf>
    <xf numFmtId="0" fontId="9" fillId="6" borderId="1" xfId="5" applyFont="1" applyFill="1" applyBorder="1" applyAlignment="1">
      <alignment horizontal="center" vertical="center" wrapText="1"/>
    </xf>
    <xf numFmtId="0" fontId="3" fillId="6" borderId="9" xfId="0" applyFont="1" applyFill="1" applyBorder="1" applyAlignment="1">
      <alignment vertical="center" wrapText="1"/>
    </xf>
    <xf numFmtId="0" fontId="21" fillId="2" borderId="8" xfId="0" applyFont="1" applyFill="1" applyBorder="1" applyAlignment="1">
      <alignment horizontal="center" vertical="center" wrapText="1"/>
    </xf>
    <xf numFmtId="1" fontId="1" fillId="0" borderId="3" xfId="5" applyNumberFormat="1" applyBorder="1" applyAlignment="1">
      <alignment horizontal="center" vertical="center"/>
    </xf>
    <xf numFmtId="0" fontId="3" fillId="2" borderId="17" xfId="0" applyFont="1" applyFill="1" applyBorder="1" applyAlignment="1">
      <alignment vertical="center" wrapText="1"/>
    </xf>
    <xf numFmtId="0" fontId="7" fillId="0" borderId="8" xfId="0" applyFont="1" applyBorder="1" applyAlignment="1">
      <alignment horizontal="center" vertical="center"/>
    </xf>
    <xf numFmtId="0" fontId="9" fillId="6" borderId="20" xfId="5" applyFont="1" applyFill="1" applyBorder="1" applyAlignment="1">
      <alignment horizontal="center" vertical="center" wrapText="1"/>
    </xf>
    <xf numFmtId="1" fontId="7" fillId="2" borderId="8" xfId="3" applyNumberFormat="1"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9" xfId="0" applyFont="1" applyFill="1" applyBorder="1" applyAlignment="1">
      <alignment vertical="center" wrapText="1"/>
    </xf>
    <xf numFmtId="1" fontId="7" fillId="0" borderId="13" xfId="3" applyNumberFormat="1" applyFont="1" applyBorder="1" applyAlignment="1">
      <alignment horizontal="center" vertical="center"/>
    </xf>
    <xf numFmtId="0" fontId="7" fillId="7" borderId="8" xfId="0" applyFont="1" applyFill="1" applyBorder="1" applyAlignment="1">
      <alignment horizontal="center" vertical="center"/>
    </xf>
    <xf numFmtId="1" fontId="7" fillId="6" borderId="3" xfId="3" applyNumberFormat="1" applyFont="1" applyFill="1" applyBorder="1" applyAlignment="1">
      <alignment horizontal="center" vertical="center"/>
    </xf>
    <xf numFmtId="0" fontId="7" fillId="5" borderId="8" xfId="0" applyFont="1" applyFill="1" applyBorder="1" applyAlignment="1">
      <alignment horizontal="center" vertical="center" wrapText="1"/>
    </xf>
    <xf numFmtId="0" fontId="21" fillId="6" borderId="10" xfId="0" applyFont="1" applyFill="1" applyBorder="1" applyAlignment="1">
      <alignment horizontal="center" vertical="center" wrapText="1"/>
    </xf>
    <xf numFmtId="1" fontId="7" fillId="6" borderId="10" xfId="3" applyNumberFormat="1" applyFont="1" applyFill="1" applyBorder="1" applyAlignment="1">
      <alignment horizontal="center" vertical="center" wrapText="1"/>
    </xf>
    <xf numFmtId="0" fontId="3" fillId="6" borderId="10" xfId="0" applyFont="1" applyFill="1" applyBorder="1" applyAlignment="1">
      <alignment horizontal="center" vertical="center"/>
    </xf>
    <xf numFmtId="0" fontId="7" fillId="7" borderId="10" xfId="3" applyFont="1" applyFill="1" applyBorder="1" applyAlignment="1">
      <alignment horizontal="center" vertical="center" wrapText="1"/>
    </xf>
    <xf numFmtId="0" fontId="3" fillId="5" borderId="0" xfId="0" applyFont="1" applyFill="1"/>
    <xf numFmtId="0" fontId="7" fillId="2" borderId="3"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3" fillId="6" borderId="0" xfId="0" applyFont="1" applyFill="1"/>
    <xf numFmtId="0" fontId="15" fillId="7" borderId="3" xfId="0" applyFont="1" applyFill="1" applyBorder="1" applyAlignment="1">
      <alignment horizontal="center" vertical="center" wrapText="1"/>
    </xf>
    <xf numFmtId="0" fontId="9" fillId="7" borderId="20" xfId="5" applyFont="1" applyFill="1" applyBorder="1" applyAlignment="1">
      <alignment horizontal="center" vertical="center" wrapText="1"/>
    </xf>
    <xf numFmtId="0" fontId="21" fillId="7" borderId="8" xfId="0" applyFont="1" applyFill="1" applyBorder="1" applyAlignment="1">
      <alignment horizontal="center" vertical="center" wrapText="1"/>
    </xf>
    <xf numFmtId="0" fontId="7" fillId="0" borderId="10" xfId="3" applyFont="1" applyBorder="1" applyAlignment="1">
      <alignment horizontal="center" vertical="center" wrapText="1"/>
    </xf>
    <xf numFmtId="0" fontId="7" fillId="7" borderId="0" xfId="0" applyFont="1" applyFill="1"/>
    <xf numFmtId="0" fontId="15" fillId="0" borderId="3" xfId="0" applyFont="1" applyBorder="1" applyAlignment="1">
      <alignment horizontal="center" vertical="center" wrapText="1"/>
    </xf>
    <xf numFmtId="0" fontId="9" fillId="6" borderId="8" xfId="5" applyFont="1" applyFill="1" applyBorder="1" applyAlignment="1">
      <alignment horizontal="center" vertical="center" wrapText="1"/>
    </xf>
    <xf numFmtId="0" fontId="21" fillId="6" borderId="17" xfId="0" applyFont="1" applyFill="1" applyBorder="1" applyAlignment="1">
      <alignment horizontal="center" vertical="center" wrapText="1"/>
    </xf>
    <xf numFmtId="1" fontId="7" fillId="0" borderId="17" xfId="3" applyNumberFormat="1" applyFont="1" applyBorder="1" applyAlignment="1">
      <alignment horizontal="center" vertical="center" wrapText="1"/>
    </xf>
    <xf numFmtId="0" fontId="3" fillId="0" borderId="17" xfId="0" applyFont="1" applyBorder="1" applyAlignment="1">
      <alignment horizontal="center" vertical="center"/>
    </xf>
    <xf numFmtId="0" fontId="15" fillId="0" borderId="5" xfId="0" applyFont="1" applyBorder="1" applyAlignment="1">
      <alignment horizontal="center" vertical="center" wrapText="1"/>
    </xf>
    <xf numFmtId="0" fontId="7" fillId="2" borderId="0" xfId="0" applyFont="1" applyFill="1"/>
    <xf numFmtId="0" fontId="7" fillId="2" borderId="17" xfId="10" applyFont="1" applyFill="1" applyBorder="1" applyAlignment="1">
      <alignment vertical="center" wrapText="1"/>
    </xf>
    <xf numFmtId="0" fontId="7" fillId="6" borderId="19" xfId="3" applyFont="1" applyFill="1" applyBorder="1" applyAlignment="1">
      <alignment horizontal="center" vertical="center" wrapText="1"/>
    </xf>
    <xf numFmtId="0" fontId="10" fillId="0" borderId="3" xfId="0" applyFont="1" applyBorder="1" applyAlignment="1">
      <alignment horizontal="center" vertical="center"/>
    </xf>
    <xf numFmtId="0" fontId="7" fillId="2" borderId="8" xfId="0" applyFont="1" applyFill="1" applyBorder="1" applyAlignment="1">
      <alignment horizontal="center" vertical="center" wrapText="1"/>
    </xf>
    <xf numFmtId="0" fontId="7" fillId="2" borderId="9" xfId="10" applyFont="1" applyFill="1" applyBorder="1" applyAlignment="1">
      <alignment vertical="center" wrapText="1"/>
    </xf>
    <xf numFmtId="0" fontId="21" fillId="2" borderId="10" xfId="0" applyFont="1" applyFill="1" applyBorder="1" applyAlignment="1">
      <alignment horizontal="center" vertical="center" wrapText="1"/>
    </xf>
    <xf numFmtId="14" fontId="7" fillId="6" borderId="17" xfId="3" applyNumberFormat="1" applyFont="1" applyFill="1" applyBorder="1" applyAlignment="1">
      <alignment vertical="center" wrapText="1"/>
    </xf>
    <xf numFmtId="0" fontId="7" fillId="7" borderId="8" xfId="8" applyFont="1" applyFill="1" applyBorder="1" applyAlignment="1">
      <alignment horizontal="center" vertical="center" wrapText="1"/>
    </xf>
    <xf numFmtId="0" fontId="7" fillId="6" borderId="3" xfId="0" applyFont="1" applyFill="1" applyBorder="1" applyAlignment="1">
      <alignment horizontal="center" vertical="center" wrapText="1"/>
    </xf>
    <xf numFmtId="14" fontId="7" fillId="6" borderId="9" xfId="3" applyNumberFormat="1" applyFont="1" applyFill="1" applyBorder="1" applyAlignment="1">
      <alignment vertical="center" wrapText="1"/>
    </xf>
    <xf numFmtId="0" fontId="7" fillId="7" borderId="3" xfId="8" applyFont="1" applyFill="1" applyBorder="1" applyAlignment="1">
      <alignment horizontal="center" vertical="center" wrapText="1"/>
    </xf>
    <xf numFmtId="0" fontId="24" fillId="2" borderId="3" xfId="3" applyFont="1" applyFill="1" applyBorder="1" applyAlignment="1">
      <alignment horizontal="center" vertical="center"/>
    </xf>
    <xf numFmtId="0" fontId="7" fillId="2" borderId="3" xfId="8" applyFont="1" applyFill="1" applyBorder="1" applyAlignment="1">
      <alignment horizontal="center" vertical="center" wrapText="1"/>
    </xf>
    <xf numFmtId="0" fontId="7" fillId="2" borderId="8" xfId="9" applyFont="1" applyFill="1" applyBorder="1" applyAlignment="1">
      <alignment horizontal="center" wrapText="1"/>
    </xf>
    <xf numFmtId="14" fontId="18" fillId="2" borderId="17" xfId="3" applyNumberFormat="1" applyFont="1" applyFill="1" applyBorder="1" applyAlignment="1">
      <alignment vertical="center" wrapText="1"/>
    </xf>
    <xf numFmtId="0" fontId="3" fillId="2" borderId="8" xfId="8" applyFont="1" applyFill="1" applyBorder="1" applyAlignment="1">
      <alignment horizontal="center" vertical="center" wrapText="1"/>
    </xf>
    <xf numFmtId="0" fontId="21" fillId="2" borderId="3" xfId="9" applyFont="1" applyFill="1" applyBorder="1" applyAlignment="1">
      <alignment horizontal="center" vertical="center" wrapText="1"/>
    </xf>
    <xf numFmtId="14" fontId="18" fillId="2" borderId="9" xfId="3" applyNumberFormat="1" applyFont="1" applyFill="1" applyBorder="1" applyAlignment="1">
      <alignment vertical="center" wrapText="1"/>
    </xf>
    <xf numFmtId="0" fontId="3" fillId="2" borderId="3" xfId="8" applyFont="1" applyFill="1" applyBorder="1" applyAlignment="1">
      <alignment horizontal="center" vertical="center" wrapText="1"/>
    </xf>
    <xf numFmtId="0" fontId="3" fillId="2" borderId="8"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3" fillId="6" borderId="10" xfId="0" applyFont="1" applyFill="1" applyBorder="1" applyAlignment="1">
      <alignment vertical="center" wrapText="1"/>
    </xf>
    <xf numFmtId="0" fontId="21" fillId="6" borderId="3" xfId="0" applyFont="1" applyFill="1" applyBorder="1" applyAlignment="1">
      <alignment horizontal="center" vertical="center" wrapText="1"/>
    </xf>
    <xf numFmtId="0" fontId="3" fillId="6" borderId="3" xfId="0" applyFont="1" applyFill="1" applyBorder="1" applyAlignment="1">
      <alignment vertical="center" wrapText="1"/>
    </xf>
    <xf numFmtId="0" fontId="10" fillId="6" borderId="3" xfId="0" applyFont="1" applyFill="1" applyBorder="1" applyAlignment="1">
      <alignment vertical="center" wrapText="1"/>
    </xf>
    <xf numFmtId="0" fontId="3" fillId="7" borderId="10"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9" fillId="0" borderId="15" xfId="5" applyFont="1" applyBorder="1" applyAlignment="1">
      <alignment horizontal="center" vertical="center" wrapText="1"/>
    </xf>
    <xf numFmtId="0" fontId="11" fillId="0" borderId="8" xfId="0" applyFont="1" applyBorder="1" applyAlignment="1">
      <alignment horizontal="center" vertical="center" wrapText="1"/>
    </xf>
    <xf numFmtId="0" fontId="7" fillId="7" borderId="9" xfId="0" applyFont="1" applyFill="1" applyBorder="1" applyAlignment="1">
      <alignment horizontal="center" vertical="center"/>
    </xf>
    <xf numFmtId="0" fontId="9" fillId="2" borderId="1" xfId="5" applyFont="1" applyFill="1" applyBorder="1" applyAlignment="1">
      <alignment horizontal="center" vertical="center" wrapText="1"/>
    </xf>
    <xf numFmtId="0" fontId="7" fillId="7" borderId="17" xfId="0" applyFont="1" applyFill="1" applyBorder="1" applyAlignment="1">
      <alignment horizontal="center" vertical="center"/>
    </xf>
    <xf numFmtId="0" fontId="10" fillId="6" borderId="13" xfId="9" applyFont="1" applyFill="1" applyBorder="1" applyAlignment="1">
      <alignment horizontal="center" wrapText="1"/>
    </xf>
    <xf numFmtId="0" fontId="7" fillId="2" borderId="1" xfId="0" applyFont="1" applyFill="1" applyBorder="1" applyAlignment="1">
      <alignment horizontal="center" vertical="center" wrapText="1"/>
    </xf>
    <xf numFmtId="0" fontId="10" fillId="0" borderId="8" xfId="9" applyFont="1" applyBorder="1" applyAlignment="1">
      <alignment horizontal="center" wrapText="1"/>
    </xf>
    <xf numFmtId="0" fontId="7" fillId="0" borderId="3" xfId="0" applyFont="1" applyBorder="1" applyAlignment="1">
      <alignment horizontal="center" vertical="center" wrapText="1"/>
    </xf>
    <xf numFmtId="1" fontId="7" fillId="0" borderId="10" xfId="3" applyNumberFormat="1" applyFont="1" applyBorder="1" applyAlignment="1">
      <alignment horizontal="center" vertical="center"/>
    </xf>
    <xf numFmtId="0" fontId="13" fillId="0" borderId="3" xfId="0" applyFont="1" applyBorder="1" applyAlignment="1">
      <alignment horizontal="center" vertical="center"/>
    </xf>
    <xf numFmtId="0" fontId="7" fillId="6" borderId="3" xfId="9" applyFont="1" applyFill="1" applyBorder="1" applyAlignment="1">
      <alignment horizontal="center" wrapText="1"/>
    </xf>
    <xf numFmtId="0" fontId="21" fillId="6" borderId="3" xfId="9"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0" borderId="8" xfId="5" applyFont="1" applyBorder="1" applyAlignment="1">
      <alignment horizontal="center" vertical="center" wrapText="1"/>
    </xf>
    <xf numFmtId="0" fontId="11" fillId="0" borderId="10" xfId="0" applyFont="1" applyBorder="1" applyAlignment="1">
      <alignment horizontal="center" vertical="center" wrapText="1"/>
    </xf>
    <xf numFmtId="0" fontId="9" fillId="2" borderId="6" xfId="5" applyFont="1" applyFill="1" applyBorder="1" applyAlignment="1">
      <alignment horizontal="center" vertical="center" wrapText="1"/>
    </xf>
    <xf numFmtId="0" fontId="21" fillId="6" borderId="13" xfId="0" applyFont="1" applyFill="1" applyBorder="1" applyAlignment="1">
      <alignment horizontal="center" vertical="center" wrapText="1"/>
    </xf>
    <xf numFmtId="1" fontId="7" fillId="6" borderId="13" xfId="3" applyNumberFormat="1" applyFont="1" applyFill="1" applyBorder="1" applyAlignment="1">
      <alignment horizontal="center" vertical="center" wrapText="1"/>
    </xf>
    <xf numFmtId="0" fontId="3" fillId="6" borderId="13" xfId="0" applyFont="1" applyFill="1" applyBorder="1" applyAlignment="1">
      <alignment horizontal="center" vertical="center"/>
    </xf>
    <xf numFmtId="0" fontId="3" fillId="7" borderId="8" xfId="8" applyFont="1" applyFill="1" applyBorder="1" applyAlignment="1">
      <alignment horizontal="center" vertical="center" wrapText="1"/>
    </xf>
    <xf numFmtId="0" fontId="3" fillId="7" borderId="3" xfId="8" applyFont="1" applyFill="1" applyBorder="1" applyAlignment="1">
      <alignment horizontal="center" vertical="center" wrapText="1"/>
    </xf>
    <xf numFmtId="0" fontId="23" fillId="6" borderId="3" xfId="0" applyFont="1" applyFill="1" applyBorder="1" applyAlignment="1">
      <alignment horizontal="center" vertical="center" wrapText="1"/>
    </xf>
    <xf numFmtId="0" fontId="23" fillId="6" borderId="13" xfId="0" applyFont="1" applyFill="1" applyBorder="1" applyAlignment="1">
      <alignment horizontal="center" vertical="center" wrapText="1"/>
    </xf>
    <xf numFmtId="0" fontId="7" fillId="6" borderId="5" xfId="9" applyFont="1" applyFill="1" applyBorder="1" applyAlignment="1">
      <alignment horizontal="center" wrapText="1"/>
    </xf>
    <xf numFmtId="1" fontId="7" fillId="6" borderId="5" xfId="3" applyNumberFormat="1" applyFont="1" applyFill="1" applyBorder="1" applyAlignment="1">
      <alignment horizontal="center" vertical="center" wrapText="1"/>
    </xf>
    <xf numFmtId="0" fontId="3" fillId="6" borderId="5" xfId="0" applyFont="1" applyFill="1" applyBorder="1" applyAlignment="1">
      <alignment horizontal="center" vertical="center"/>
    </xf>
    <xf numFmtId="0" fontId="3" fillId="7" borderId="5" xfId="8" applyFont="1" applyFill="1" applyBorder="1" applyAlignment="1">
      <alignment horizontal="center" vertical="center" wrapText="1"/>
    </xf>
    <xf numFmtId="0" fontId="3" fillId="0" borderId="28" xfId="0" applyFont="1" applyBorder="1" applyAlignment="1">
      <alignment horizontal="center" vertical="center"/>
    </xf>
    <xf numFmtId="0" fontId="3" fillId="0" borderId="3" xfId="0" applyFont="1" applyBorder="1"/>
    <xf numFmtId="14" fontId="7" fillId="0" borderId="9" xfId="3" applyNumberFormat="1" applyFont="1" applyBorder="1" applyAlignment="1">
      <alignment vertical="center" wrapText="1"/>
    </xf>
    <xf numFmtId="0" fontId="7" fillId="0" borderId="8" xfId="8" applyFont="1" applyBorder="1" applyAlignment="1">
      <alignment horizontal="center" vertical="center" wrapText="1"/>
    </xf>
    <xf numFmtId="14" fontId="7" fillId="0" borderId="9" xfId="3" applyNumberFormat="1" applyFont="1" applyBorder="1" applyAlignment="1">
      <alignment horizontal="center" vertical="center" wrapText="1"/>
    </xf>
    <xf numFmtId="0" fontId="7" fillId="0" borderId="0" xfId="0" applyFont="1"/>
    <xf numFmtId="0" fontId="9" fillId="0" borderId="3" xfId="5" applyFont="1" applyBorder="1" applyAlignment="1">
      <alignment horizontal="center" vertical="center" wrapText="1"/>
    </xf>
    <xf numFmtId="14" fontId="7" fillId="0" borderId="10" xfId="3" applyNumberFormat="1" applyFont="1" applyBorder="1" applyAlignment="1">
      <alignment vertical="center" wrapText="1"/>
    </xf>
    <xf numFmtId="14" fontId="7" fillId="0" borderId="10" xfId="3" applyNumberFormat="1" applyFont="1" applyBorder="1" applyAlignment="1">
      <alignment horizontal="center" vertical="center" wrapText="1"/>
    </xf>
    <xf numFmtId="0" fontId="8" fillId="2" borderId="3" xfId="0" applyFont="1" applyFill="1" applyBorder="1" applyAlignment="1">
      <alignment horizontal="center" vertical="center"/>
    </xf>
    <xf numFmtId="1" fontId="26" fillId="2" borderId="3" xfId="0" applyNumberFormat="1" applyFont="1" applyFill="1" applyBorder="1"/>
    <xf numFmtId="0" fontId="3" fillId="2" borderId="3" xfId="0" applyFont="1" applyFill="1" applyBorder="1" applyAlignment="1">
      <alignment horizontal="center"/>
    </xf>
    <xf numFmtId="0" fontId="3" fillId="2" borderId="3" xfId="0" applyFont="1" applyFill="1" applyBorder="1"/>
    <xf numFmtId="1" fontId="3" fillId="2" borderId="3" xfId="0" applyNumberFormat="1" applyFont="1" applyFill="1" applyBorder="1"/>
    <xf numFmtId="0" fontId="8" fillId="2" borderId="3" xfId="0" applyFont="1" applyFill="1" applyBorder="1" applyAlignment="1">
      <alignment wrapText="1"/>
    </xf>
    <xf numFmtId="169" fontId="27" fillId="2" borderId="3" xfId="7" applyFont="1" applyFill="1" applyBorder="1"/>
    <xf numFmtId="0" fontId="3" fillId="2" borderId="3" xfId="0" applyFont="1" applyFill="1" applyBorder="1" applyAlignment="1">
      <alignment horizontal="left" vertical="center"/>
    </xf>
    <xf numFmtId="0" fontId="3" fillId="2" borderId="3" xfId="0" applyFont="1" applyFill="1" applyBorder="1" applyAlignment="1">
      <alignment horizontal="center" vertical="center" wrapText="1"/>
    </xf>
    <xf numFmtId="0" fontId="8" fillId="2" borderId="0" xfId="0" applyFont="1" applyFill="1" applyAlignment="1">
      <alignment horizontal="center" vertical="center"/>
    </xf>
    <xf numFmtId="1" fontId="28" fillId="2" borderId="0" xfId="0" applyNumberFormat="1" applyFont="1" applyFill="1"/>
    <xf numFmtId="0" fontId="8" fillId="2" borderId="0" xfId="0" applyFont="1" applyFill="1" applyAlignment="1">
      <alignment wrapText="1"/>
    </xf>
    <xf numFmtId="174" fontId="29" fillId="2" borderId="0" xfId="12" applyNumberFormat="1" applyFont="1" applyFill="1" applyAlignment="1">
      <alignment wrapText="1"/>
    </xf>
    <xf numFmtId="0" fontId="30" fillId="2" borderId="0" xfId="3" applyFont="1" applyFill="1" applyAlignment="1">
      <alignment horizontal="left"/>
    </xf>
    <xf numFmtId="0" fontId="30" fillId="2" borderId="0" xfId="3" applyFont="1" applyFill="1" applyAlignment="1">
      <alignment horizontal="center"/>
    </xf>
    <xf numFmtId="165" fontId="31" fillId="2" borderId="0" xfId="1" applyNumberFormat="1" applyFont="1" applyFill="1" applyAlignment="1">
      <alignment horizontal="center"/>
    </xf>
    <xf numFmtId="165" fontId="14" fillId="2" borderId="0" xfId="1" applyNumberFormat="1" applyFont="1" applyFill="1" applyBorder="1" applyAlignment="1">
      <alignment horizontal="center"/>
    </xf>
    <xf numFmtId="0" fontId="30" fillId="2" borderId="0" xfId="3" applyFont="1" applyFill="1" applyAlignment="1">
      <alignment horizontal="left" vertical="center"/>
    </xf>
    <xf numFmtId="0" fontId="30" fillId="2" borderId="0" xfId="3" applyFont="1" applyFill="1" applyAlignment="1">
      <alignment vertical="center"/>
    </xf>
    <xf numFmtId="0" fontId="32" fillId="2" borderId="0" xfId="3" applyFont="1" applyFill="1" applyAlignment="1">
      <alignment horizontal="center"/>
    </xf>
    <xf numFmtId="0" fontId="33" fillId="2" borderId="0" xfId="3" applyFont="1" applyFill="1" applyAlignment="1">
      <alignment horizontal="center"/>
    </xf>
    <xf numFmtId="0" fontId="13" fillId="2" borderId="0" xfId="3" applyFont="1" applyFill="1" applyAlignment="1">
      <alignment horizontal="left"/>
    </xf>
    <xf numFmtId="0" fontId="32" fillId="2" borderId="0" xfId="3" applyFont="1" applyFill="1" applyAlignment="1">
      <alignment horizontal="left"/>
    </xf>
    <xf numFmtId="0" fontId="30" fillId="2" borderId="0" xfId="3" applyFont="1" applyFill="1" applyAlignment="1">
      <alignment horizontal="center" wrapText="1"/>
    </xf>
    <xf numFmtId="0" fontId="13" fillId="2" borderId="0" xfId="3" applyFont="1" applyFill="1" applyAlignment="1">
      <alignment horizontal="center"/>
    </xf>
    <xf numFmtId="0" fontId="14" fillId="2" borderId="0" xfId="3" applyFont="1" applyFill="1" applyAlignment="1">
      <alignment horizontal="center"/>
    </xf>
    <xf numFmtId="0" fontId="34" fillId="2" borderId="0" xfId="0" applyFont="1" applyFill="1" applyAlignment="1">
      <alignment horizontal="center" vertical="center"/>
    </xf>
    <xf numFmtId="0" fontId="34" fillId="2" borderId="0" xfId="0" applyFont="1" applyFill="1" applyAlignment="1">
      <alignment horizontal="center"/>
    </xf>
    <xf numFmtId="0" fontId="34" fillId="2" borderId="0" xfId="0" applyFont="1" applyFill="1"/>
    <xf numFmtId="0" fontId="35" fillId="2" borderId="0" xfId="0" applyFont="1" applyFill="1" applyAlignment="1">
      <alignment horizontal="center" vertical="center"/>
    </xf>
    <xf numFmtId="165" fontId="35" fillId="2" borderId="0" xfId="0" applyNumberFormat="1" applyFont="1" applyFill="1" applyAlignment="1">
      <alignment horizontal="center" vertical="center"/>
    </xf>
    <xf numFmtId="0" fontId="34" fillId="2" borderId="0" xfId="0" applyFont="1" applyFill="1" applyAlignment="1">
      <alignment horizontal="left" vertical="center" wrapText="1"/>
    </xf>
    <xf numFmtId="14" fontId="7" fillId="2" borderId="3" xfId="3" applyNumberFormat="1" applyFont="1" applyFill="1" applyBorder="1" applyAlignment="1">
      <alignment horizontal="center" vertical="center" wrapText="1"/>
    </xf>
    <xf numFmtId="14" fontId="7" fillId="2" borderId="0" xfId="3" applyNumberFormat="1" applyFont="1" applyFill="1" applyAlignment="1">
      <alignment horizontal="center" vertical="center" wrapText="1"/>
    </xf>
    <xf numFmtId="0" fontId="32" fillId="2" borderId="0" xfId="3" applyFont="1" applyFill="1" applyAlignment="1">
      <alignment horizontal="center"/>
    </xf>
    <xf numFmtId="0" fontId="30" fillId="2" borderId="0" xfId="3" applyFont="1" applyFill="1" applyAlignment="1">
      <alignment horizontal="center" wrapText="1"/>
    </xf>
    <xf numFmtId="0" fontId="30" fillId="2" borderId="0" xfId="3" applyFont="1" applyFill="1" applyAlignment="1">
      <alignment horizontal="center"/>
    </xf>
    <xf numFmtId="14" fontId="7" fillId="0" borderId="9" xfId="3" applyNumberFormat="1" applyFont="1" applyBorder="1" applyAlignment="1">
      <alignment horizontal="center" vertical="center" wrapText="1"/>
    </xf>
    <xf numFmtId="14" fontId="7" fillId="0" borderId="10" xfId="3" applyNumberFormat="1" applyFont="1" applyBorder="1" applyAlignment="1">
      <alignment horizontal="center" vertical="center" wrapText="1"/>
    </xf>
    <xf numFmtId="14" fontId="7" fillId="9" borderId="22" xfId="3" applyNumberFormat="1" applyFont="1" applyFill="1" applyBorder="1" applyAlignment="1">
      <alignment horizontal="center" vertical="center" wrapText="1"/>
    </xf>
    <xf numFmtId="0" fontId="9" fillId="0" borderId="9" xfId="5" applyFont="1" applyBorder="1" applyAlignment="1">
      <alignment horizontal="center" vertical="center" wrapText="1"/>
    </xf>
    <xf numFmtId="0" fontId="9" fillId="0" borderId="10" xfId="5" applyFont="1" applyBorder="1" applyAlignment="1">
      <alignment horizontal="center" vertical="center" wrapText="1"/>
    </xf>
    <xf numFmtId="0" fontId="3" fillId="0" borderId="5" xfId="0" applyFont="1" applyBorder="1" applyAlignment="1">
      <alignment horizontal="center" vertical="center"/>
    </xf>
    <xf numFmtId="0" fontId="3" fillId="0" borderId="10" xfId="0" applyFont="1" applyBorder="1" applyAlignment="1">
      <alignment horizontal="center" vertical="center"/>
    </xf>
    <xf numFmtId="169" fontId="7" fillId="0" borderId="9" xfId="6" applyFont="1" applyFill="1" applyBorder="1" applyAlignment="1">
      <alignment horizontal="center" vertical="center" wrapText="1"/>
    </xf>
    <xf numFmtId="169" fontId="7" fillId="0" borderId="10" xfId="6"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14" fillId="6" borderId="3" xfId="0" applyFont="1" applyFill="1" applyBorder="1" applyAlignment="1">
      <alignment horizontal="center" vertical="center"/>
    </xf>
    <xf numFmtId="0" fontId="14" fillId="6" borderId="5" xfId="0" applyFont="1" applyFill="1" applyBorder="1" applyAlignment="1">
      <alignment horizontal="center"/>
    </xf>
    <xf numFmtId="0" fontId="14" fillId="6" borderId="9" xfId="0" applyFont="1" applyFill="1" applyBorder="1" applyAlignment="1">
      <alignment horizontal="center"/>
    </xf>
    <xf numFmtId="0" fontId="14" fillId="6" borderId="10" xfId="0" applyFont="1" applyFill="1" applyBorder="1" applyAlignment="1">
      <alignment horizontal="center"/>
    </xf>
    <xf numFmtId="0" fontId="14" fillId="6" borderId="3" xfId="0" applyFont="1" applyFill="1" applyBorder="1" applyAlignment="1">
      <alignment horizontal="center" vertical="center" wrapText="1"/>
    </xf>
    <xf numFmtId="171" fontId="2" fillId="6" borderId="17" xfId="1" applyNumberFormat="1" applyFont="1" applyFill="1" applyBorder="1" applyAlignment="1">
      <alignment horizontal="center" vertical="center" wrapText="1"/>
    </xf>
    <xf numFmtId="171" fontId="2" fillId="6" borderId="9" xfId="1" applyNumberFormat="1" applyFont="1" applyFill="1" applyBorder="1" applyAlignment="1">
      <alignment horizontal="center" vertical="center" wrapText="1"/>
    </xf>
    <xf numFmtId="171" fontId="2" fillId="6" borderId="23" xfId="1" applyNumberFormat="1" applyFont="1" applyFill="1" applyBorder="1" applyAlignment="1">
      <alignment horizontal="center" vertical="center" wrapText="1"/>
    </xf>
    <xf numFmtId="0" fontId="3" fillId="6" borderId="18"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24"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3" xfId="0" applyFont="1" applyBorder="1" applyAlignment="1">
      <alignment horizontal="center" vertical="center" wrapText="1"/>
    </xf>
    <xf numFmtId="0" fontId="3" fillId="2" borderId="24" xfId="0" applyFont="1" applyFill="1" applyBorder="1" applyAlignment="1">
      <alignment horizontal="center" vertical="center" wrapText="1"/>
    </xf>
    <xf numFmtId="0" fontId="14" fillId="0" borderId="3" xfId="0" applyFont="1" applyBorder="1" applyAlignment="1">
      <alignment horizontal="center" vertical="center"/>
    </xf>
    <xf numFmtId="0" fontId="14" fillId="0" borderId="5"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14" fillId="0" borderId="3" xfId="0" applyFont="1" applyBorder="1" applyAlignment="1">
      <alignment horizontal="center" vertical="center" wrapText="1"/>
    </xf>
    <xf numFmtId="0" fontId="3" fillId="2" borderId="33" xfId="0" applyFont="1" applyFill="1" applyBorder="1" applyAlignment="1">
      <alignment horizontal="center" vertical="center"/>
    </xf>
    <xf numFmtId="0" fontId="3" fillId="2" borderId="21" xfId="0" applyFont="1" applyFill="1" applyBorder="1" applyAlignment="1">
      <alignment horizontal="center" vertical="center"/>
    </xf>
    <xf numFmtId="0" fontId="9" fillId="0" borderId="5" xfId="5" applyFont="1" applyBorder="1" applyAlignment="1">
      <alignment horizontal="center" vertical="center" wrapText="1"/>
    </xf>
    <xf numFmtId="14" fontId="7" fillId="0" borderId="17" xfId="3" applyNumberFormat="1" applyFont="1" applyBorder="1" applyAlignment="1">
      <alignment horizontal="center" vertical="center" wrapText="1"/>
    </xf>
    <xf numFmtId="14" fontId="7" fillId="0" borderId="23" xfId="3" applyNumberFormat="1" applyFont="1" applyBorder="1" applyAlignment="1">
      <alignment horizontal="center" vertical="center" wrapText="1"/>
    </xf>
    <xf numFmtId="173" fontId="25" fillId="0" borderId="17" xfId="0" applyNumberFormat="1" applyFont="1" applyBorder="1" applyAlignment="1">
      <alignment horizontal="center" vertical="center"/>
    </xf>
    <xf numFmtId="173" fontId="25" fillId="0" borderId="9" xfId="0" applyNumberFormat="1" applyFont="1" applyBorder="1" applyAlignment="1">
      <alignment horizontal="center" vertical="center"/>
    </xf>
    <xf numFmtId="173" fontId="25" fillId="0" borderId="23" xfId="0" applyNumberFormat="1" applyFont="1" applyBorder="1" applyAlignment="1">
      <alignment horizontal="center" vertical="center"/>
    </xf>
    <xf numFmtId="171" fontId="2" fillId="0" borderId="17" xfId="1" applyNumberFormat="1" applyFont="1" applyFill="1" applyBorder="1" applyAlignment="1">
      <alignment horizontal="center" vertical="center" wrapText="1"/>
    </xf>
    <xf numFmtId="171" fontId="2" fillId="0" borderId="9" xfId="1" applyNumberFormat="1" applyFont="1" applyFill="1" applyBorder="1" applyAlignment="1">
      <alignment horizontal="center" vertical="center" wrapText="1"/>
    </xf>
    <xf numFmtId="171" fontId="2" fillId="0" borderId="23" xfId="1" applyNumberFormat="1" applyFont="1" applyFill="1" applyBorder="1" applyAlignment="1">
      <alignment horizontal="center" vertical="center" wrapText="1"/>
    </xf>
    <xf numFmtId="0" fontId="3" fillId="6" borderId="17"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23"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9" fillId="6" borderId="9" xfId="5" applyFont="1" applyFill="1" applyBorder="1" applyAlignment="1">
      <alignment horizontal="center" vertical="center" wrapText="1"/>
    </xf>
    <xf numFmtId="14" fontId="7" fillId="6" borderId="17" xfId="3" applyNumberFormat="1" applyFont="1" applyFill="1" applyBorder="1" applyAlignment="1">
      <alignment horizontal="center" vertical="center" wrapText="1"/>
    </xf>
    <xf numFmtId="14" fontId="7" fillId="6" borderId="9" xfId="3" applyNumberFormat="1" applyFont="1" applyFill="1" applyBorder="1" applyAlignment="1">
      <alignment horizontal="center" vertical="center" wrapText="1"/>
    </xf>
    <xf numFmtId="14" fontId="7" fillId="6" borderId="23" xfId="3" applyNumberFormat="1" applyFont="1" applyFill="1" applyBorder="1" applyAlignment="1">
      <alignment horizontal="center" vertical="center" wrapText="1"/>
    </xf>
    <xf numFmtId="173" fontId="25" fillId="6" borderId="17" xfId="0" applyNumberFormat="1" applyFont="1" applyFill="1" applyBorder="1" applyAlignment="1">
      <alignment horizontal="center" vertical="center"/>
    </xf>
    <xf numFmtId="173" fontId="25" fillId="6" borderId="9" xfId="0" applyNumberFormat="1" applyFont="1" applyFill="1" applyBorder="1" applyAlignment="1">
      <alignment horizontal="center" vertical="center"/>
    </xf>
    <xf numFmtId="173" fontId="25" fillId="6" borderId="23"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7" fillId="6" borderId="5" xfId="3" applyFont="1" applyFill="1" applyBorder="1" applyAlignment="1">
      <alignment horizontal="center" vertical="center" wrapText="1"/>
    </xf>
    <xf numFmtId="0" fontId="7" fillId="6" borderId="9" xfId="3" applyFont="1" applyFill="1" applyBorder="1" applyAlignment="1">
      <alignment horizontal="center" vertical="center" wrapText="1"/>
    </xf>
    <xf numFmtId="0" fontId="7" fillId="6" borderId="10" xfId="3" applyFont="1" applyFill="1" applyBorder="1" applyAlignment="1">
      <alignment horizontal="center" vertical="center" wrapText="1"/>
    </xf>
    <xf numFmtId="14" fontId="7" fillId="0" borderId="18" xfId="3" applyNumberFormat="1" applyFont="1" applyBorder="1" applyAlignment="1">
      <alignment horizontal="center" vertical="center" wrapText="1"/>
    </xf>
    <xf numFmtId="14" fontId="7" fillId="0" borderId="22" xfId="3" applyNumberFormat="1" applyFont="1" applyBorder="1" applyAlignment="1">
      <alignment horizontal="center" vertical="center" wrapText="1"/>
    </xf>
    <xf numFmtId="14" fontId="7" fillId="0" borderId="24" xfId="3" applyNumberFormat="1" applyFont="1" applyBorder="1" applyAlignment="1">
      <alignment horizontal="center" vertical="center" wrapText="1"/>
    </xf>
    <xf numFmtId="0" fontId="36" fillId="6" borderId="3" xfId="0" applyFont="1" applyFill="1" applyBorder="1" applyAlignment="1">
      <alignment horizontal="center" vertical="center" wrapText="1"/>
    </xf>
    <xf numFmtId="0" fontId="7" fillId="2" borderId="14" xfId="8" applyFont="1" applyFill="1" applyBorder="1" applyAlignment="1">
      <alignment horizontal="center" vertical="center" wrapText="1"/>
    </xf>
    <xf numFmtId="0" fontId="7" fillId="2" borderId="32" xfId="8" applyFont="1" applyFill="1" applyBorder="1" applyAlignment="1">
      <alignment horizontal="center" vertical="center" wrapText="1"/>
    </xf>
    <xf numFmtId="0" fontId="3" fillId="2" borderId="28" xfId="0" applyFont="1" applyFill="1" applyBorder="1" applyAlignment="1">
      <alignment horizontal="center" vertical="center"/>
    </xf>
    <xf numFmtId="0" fontId="3" fillId="2" borderId="25" xfId="0" applyFont="1" applyFill="1" applyBorder="1" applyAlignment="1">
      <alignment horizontal="center" vertical="center"/>
    </xf>
    <xf numFmtId="165" fontId="12" fillId="0" borderId="17" xfId="11" applyNumberFormat="1" applyFont="1" applyFill="1" applyBorder="1" applyAlignment="1">
      <alignment horizontal="center" vertical="center" wrapText="1"/>
    </xf>
    <xf numFmtId="165" fontId="12" fillId="0" borderId="9" xfId="11" applyNumberFormat="1" applyFont="1" applyFill="1" applyBorder="1" applyAlignment="1">
      <alignment horizontal="center" vertical="center" wrapText="1"/>
    </xf>
    <xf numFmtId="165" fontId="12" fillId="0" borderId="23" xfId="11" applyNumberFormat="1" applyFont="1" applyFill="1" applyBorder="1" applyAlignment="1">
      <alignment horizontal="center" vertical="center" wrapText="1"/>
    </xf>
    <xf numFmtId="165" fontId="12" fillId="6" borderId="17" xfId="1" applyNumberFormat="1" applyFont="1" applyFill="1" applyBorder="1" applyAlignment="1">
      <alignment horizontal="center" vertical="center" wrapText="1"/>
    </xf>
    <xf numFmtId="165" fontId="12" fillId="6" borderId="9" xfId="1" applyNumberFormat="1" applyFont="1" applyFill="1" applyBorder="1" applyAlignment="1">
      <alignment horizontal="center" vertical="center" wrapText="1"/>
    </xf>
    <xf numFmtId="165" fontId="12" fillId="6" borderId="23" xfId="1" applyNumberFormat="1" applyFont="1" applyFill="1" applyBorder="1" applyAlignment="1">
      <alignment horizontal="center" vertical="center" wrapText="1"/>
    </xf>
    <xf numFmtId="14" fontId="7" fillId="6" borderId="18" xfId="3" applyNumberFormat="1" applyFont="1" applyFill="1" applyBorder="1" applyAlignment="1">
      <alignment horizontal="center" vertical="center" wrapText="1"/>
    </xf>
    <xf numFmtId="14" fontId="7" fillId="6" borderId="22" xfId="3" applyNumberFormat="1" applyFont="1" applyFill="1" applyBorder="1" applyAlignment="1">
      <alignment horizontal="center" vertical="center" wrapText="1"/>
    </xf>
    <xf numFmtId="14" fontId="7" fillId="6" borderId="24" xfId="3" applyNumberFormat="1" applyFont="1" applyFill="1" applyBorder="1" applyAlignment="1">
      <alignment horizontal="center" vertical="center" wrapText="1"/>
    </xf>
    <xf numFmtId="0" fontId="7" fillId="6" borderId="18" xfId="0" applyFont="1" applyFill="1" applyBorder="1" applyAlignment="1">
      <alignment horizontal="center" vertical="center" wrapText="1"/>
    </xf>
    <xf numFmtId="0" fontId="7" fillId="6" borderId="22" xfId="0" applyFont="1" applyFill="1" applyBorder="1" applyAlignment="1">
      <alignment horizontal="center" vertical="center" wrapText="1"/>
    </xf>
    <xf numFmtId="0" fontId="7" fillId="6" borderId="24" xfId="0" applyFont="1" applyFill="1" applyBorder="1" applyAlignment="1">
      <alignment horizontal="center" vertical="center" wrapText="1"/>
    </xf>
    <xf numFmtId="0" fontId="3" fillId="6" borderId="14" xfId="8" applyFont="1" applyFill="1" applyBorder="1" applyAlignment="1">
      <alignment horizontal="center" vertical="center" wrapText="1"/>
    </xf>
    <xf numFmtId="0" fontId="3" fillId="6" borderId="32" xfId="8" applyFont="1" applyFill="1" applyBorder="1" applyAlignment="1">
      <alignment horizontal="center" vertical="center" wrapText="1"/>
    </xf>
    <xf numFmtId="0" fontId="7" fillId="6" borderId="20" xfId="0" applyFont="1" applyFill="1" applyBorder="1" applyAlignment="1">
      <alignment horizontal="center" vertical="center" wrapText="1"/>
    </xf>
    <xf numFmtId="165" fontId="12" fillId="0" borderId="17" xfId="1" applyNumberFormat="1" applyFont="1" applyFill="1" applyBorder="1" applyAlignment="1">
      <alignment horizontal="center" vertical="center" wrapText="1"/>
    </xf>
    <xf numFmtId="165" fontId="12" fillId="0" borderId="9" xfId="1" applyNumberFormat="1" applyFont="1" applyFill="1" applyBorder="1" applyAlignment="1">
      <alignment horizontal="center" vertical="center" wrapText="1"/>
    </xf>
    <xf numFmtId="165" fontId="12" fillId="0" borderId="23" xfId="1" applyNumberFormat="1" applyFont="1" applyFill="1" applyBorder="1" applyAlignment="1">
      <alignment horizontal="center" vertical="center" wrapText="1"/>
    </xf>
    <xf numFmtId="49" fontId="7" fillId="0" borderId="18" xfId="6" applyNumberFormat="1" applyFont="1" applyFill="1" applyBorder="1" applyAlignment="1">
      <alignment horizontal="center" vertical="center" wrapText="1"/>
    </xf>
    <xf numFmtId="49" fontId="7" fillId="0" borderId="22" xfId="6" applyNumberFormat="1" applyFont="1" applyFill="1" applyBorder="1" applyAlignment="1">
      <alignment horizontal="center" vertical="center" wrapText="1"/>
    </xf>
    <xf numFmtId="49" fontId="7" fillId="0" borderId="24" xfId="6" applyNumberFormat="1" applyFont="1" applyFill="1" applyBorder="1" applyAlignment="1">
      <alignment horizontal="center" vertical="center" wrapText="1"/>
    </xf>
    <xf numFmtId="0" fontId="7" fillId="2" borderId="14" xfId="3" applyFont="1" applyFill="1" applyBorder="1" applyAlignment="1">
      <alignment horizontal="center" vertical="center" wrapText="1"/>
    </xf>
    <xf numFmtId="0" fontId="7" fillId="2" borderId="32" xfId="3" applyFont="1" applyFill="1" applyBorder="1" applyAlignment="1">
      <alignment horizontal="center" vertical="center" wrapText="1"/>
    </xf>
    <xf numFmtId="0" fontId="6" fillId="2" borderId="28" xfId="0" applyFont="1" applyFill="1" applyBorder="1" applyAlignment="1">
      <alignment horizontal="center" vertical="center" wrapText="1"/>
    </xf>
    <xf numFmtId="169" fontId="12" fillId="6" borderId="17" xfId="6" applyFont="1" applyFill="1" applyBorder="1" applyAlignment="1">
      <alignment horizontal="center" vertical="center" wrapText="1"/>
    </xf>
    <xf numFmtId="169" fontId="12" fillId="6" borderId="9" xfId="6" applyFont="1" applyFill="1" applyBorder="1" applyAlignment="1">
      <alignment horizontal="center" vertical="center" wrapText="1"/>
    </xf>
    <xf numFmtId="169" fontId="12" fillId="6" borderId="23" xfId="6" applyFont="1" applyFill="1" applyBorder="1" applyAlignment="1">
      <alignment horizontal="center" vertical="center" wrapText="1"/>
    </xf>
    <xf numFmtId="49" fontId="7" fillId="6" borderId="18" xfId="6" applyNumberFormat="1" applyFont="1" applyFill="1" applyBorder="1" applyAlignment="1">
      <alignment horizontal="center" vertical="center" wrapText="1"/>
    </xf>
    <xf numFmtId="49" fontId="7" fillId="6" borderId="22" xfId="6" applyNumberFormat="1" applyFont="1" applyFill="1" applyBorder="1" applyAlignment="1">
      <alignment horizontal="center" vertical="center" wrapText="1"/>
    </xf>
    <xf numFmtId="49" fontId="7" fillId="6" borderId="24" xfId="6" applyNumberFormat="1" applyFont="1" applyFill="1" applyBorder="1" applyAlignment="1">
      <alignment horizontal="center" vertical="center" wrapText="1"/>
    </xf>
    <xf numFmtId="0" fontId="3" fillId="6" borderId="20" xfId="0" applyFont="1" applyFill="1" applyBorder="1" applyAlignment="1">
      <alignment horizontal="center" vertical="center" wrapText="1"/>
    </xf>
    <xf numFmtId="0" fontId="7" fillId="6" borderId="14" xfId="3" applyFont="1" applyFill="1" applyBorder="1" applyAlignment="1">
      <alignment horizontal="center" vertical="center" wrapText="1"/>
    </xf>
    <xf numFmtId="0" fontId="7" fillId="6" borderId="19" xfId="3" applyFont="1" applyFill="1" applyBorder="1" applyAlignment="1">
      <alignment horizontal="center" vertical="center" wrapText="1"/>
    </xf>
    <xf numFmtId="0" fontId="9" fillId="6" borderId="28" xfId="5"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4" xfId="0" applyFont="1" applyBorder="1" applyAlignment="1">
      <alignment horizontal="center" vertical="center" wrapText="1"/>
    </xf>
    <xf numFmtId="49" fontId="7" fillId="6" borderId="9" xfId="6" applyNumberFormat="1" applyFont="1" applyFill="1" applyBorder="1" applyAlignment="1">
      <alignment horizontal="center" vertical="center" wrapText="1"/>
    </xf>
    <xf numFmtId="0" fontId="7" fillId="2" borderId="33" xfId="3"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169" fontId="12" fillId="0" borderId="17" xfId="6" applyFont="1" applyFill="1" applyBorder="1" applyAlignment="1">
      <alignment horizontal="center" vertical="center" wrapText="1"/>
    </xf>
    <xf numFmtId="169" fontId="12" fillId="0" borderId="9" xfId="6" applyFont="1" applyFill="1" applyBorder="1" applyAlignment="1">
      <alignment horizontal="center" vertical="center" wrapText="1"/>
    </xf>
    <xf numFmtId="169" fontId="12" fillId="0" borderId="23" xfId="6" applyFont="1" applyFill="1" applyBorder="1" applyAlignment="1">
      <alignment horizontal="center" vertical="center" wrapText="1"/>
    </xf>
    <xf numFmtId="0" fontId="9" fillId="0" borderId="30" xfId="5" applyFont="1" applyBorder="1" applyAlignment="1">
      <alignment horizontal="center" vertical="center" wrapText="1"/>
    </xf>
    <xf numFmtId="0" fontId="9" fillId="0" borderId="28" xfId="5" applyFont="1" applyBorder="1" applyAlignment="1">
      <alignment horizontal="center" vertical="center" wrapText="1"/>
    </xf>
    <xf numFmtId="0" fontId="7" fillId="6" borderId="32" xfId="3" applyFont="1" applyFill="1" applyBorder="1" applyAlignment="1">
      <alignment horizontal="center" vertical="center" wrapText="1"/>
    </xf>
    <xf numFmtId="0" fontId="7" fillId="6" borderId="28" xfId="0" applyFont="1" applyFill="1" applyBorder="1" applyAlignment="1">
      <alignment horizontal="center" vertical="center" wrapText="1"/>
    </xf>
    <xf numFmtId="0" fontId="3" fillId="2" borderId="10" xfId="8" applyFont="1" applyFill="1" applyBorder="1" applyAlignment="1">
      <alignment horizontal="center" vertical="center" wrapText="1"/>
    </xf>
    <xf numFmtId="0" fontId="3" fillId="2" borderId="3" xfId="8" applyFont="1" applyFill="1" applyBorder="1" applyAlignment="1">
      <alignment horizontal="center" vertical="center" wrapText="1"/>
    </xf>
    <xf numFmtId="0" fontId="3" fillId="7" borderId="28" xfId="0" applyFont="1" applyFill="1" applyBorder="1" applyAlignment="1">
      <alignment horizontal="center" vertical="center" wrapText="1"/>
    </xf>
    <xf numFmtId="0" fontId="22" fillId="6" borderId="32" xfId="5" applyFont="1" applyFill="1" applyBorder="1" applyAlignment="1">
      <alignment horizontal="center" vertical="center" wrapText="1"/>
    </xf>
    <xf numFmtId="0" fontId="22" fillId="6" borderId="33" xfId="5" applyFont="1" applyFill="1" applyBorder="1" applyAlignment="1">
      <alignment horizontal="center" vertical="center" wrapText="1"/>
    </xf>
    <xf numFmtId="0" fontId="3" fillId="0" borderId="28" xfId="0" applyFont="1" applyBorder="1" applyAlignment="1">
      <alignment horizontal="center" vertical="center" wrapText="1"/>
    </xf>
    <xf numFmtId="0" fontId="3" fillId="0" borderId="25" xfId="0" applyFont="1" applyBorder="1" applyAlignment="1">
      <alignment horizontal="center" vertical="center" wrapText="1"/>
    </xf>
    <xf numFmtId="49" fontId="7" fillId="6" borderId="17" xfId="6" applyNumberFormat="1" applyFont="1" applyFill="1" applyBorder="1" applyAlignment="1">
      <alignment horizontal="center" vertical="center" wrapText="1"/>
    </xf>
    <xf numFmtId="49" fontId="7" fillId="6" borderId="23" xfId="6" applyNumberFormat="1"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19" fillId="0" borderId="3" xfId="0" applyFont="1" applyBorder="1" applyAlignment="1">
      <alignment horizontal="center" vertical="center"/>
    </xf>
    <xf numFmtId="14" fontId="7" fillId="0" borderId="29" xfId="3" applyNumberFormat="1" applyFont="1" applyBorder="1" applyAlignment="1">
      <alignment horizontal="center" vertical="center" wrapText="1"/>
    </xf>
    <xf numFmtId="14" fontId="7" fillId="0" borderId="0" xfId="3" applyNumberFormat="1" applyFont="1" applyAlignment="1">
      <alignment horizontal="center" vertical="center" wrapText="1"/>
    </xf>
    <xf numFmtId="14" fontId="7" fillId="0" borderId="26" xfId="3" applyNumberFormat="1" applyFont="1" applyBorder="1" applyAlignment="1">
      <alignment horizontal="center" vertical="center" wrapText="1"/>
    </xf>
    <xf numFmtId="14" fontId="17" fillId="0" borderId="29" xfId="3" applyNumberFormat="1" applyFont="1" applyBorder="1" applyAlignment="1">
      <alignment horizontal="center" vertical="center" wrapText="1"/>
    </xf>
    <xf numFmtId="14" fontId="17" fillId="0" borderId="0" xfId="3" applyNumberFormat="1" applyFont="1" applyAlignment="1">
      <alignment horizontal="center" vertical="center" wrapText="1"/>
    </xf>
    <xf numFmtId="14" fontId="17" fillId="0" borderId="26" xfId="3" applyNumberFormat="1" applyFont="1" applyBorder="1" applyAlignment="1">
      <alignment horizontal="center" vertical="center" wrapText="1"/>
    </xf>
    <xf numFmtId="169" fontId="12" fillId="0" borderId="29" xfId="7" applyFont="1" applyFill="1" applyBorder="1" applyAlignment="1">
      <alignment horizontal="center" vertical="center" wrapText="1"/>
    </xf>
    <xf numFmtId="169" fontId="12" fillId="0" borderId="0" xfId="7" applyFont="1" applyFill="1" applyBorder="1" applyAlignment="1">
      <alignment horizontal="center" vertical="center" wrapText="1"/>
    </xf>
    <xf numFmtId="169" fontId="12" fillId="0" borderId="26" xfId="7" applyFont="1" applyFill="1" applyBorder="1" applyAlignment="1">
      <alignment horizontal="center" vertical="center" wrapText="1"/>
    </xf>
    <xf numFmtId="170" fontId="12" fillId="0" borderId="30" xfId="6" applyNumberFormat="1" applyFont="1" applyFill="1" applyBorder="1" applyAlignment="1">
      <alignment horizontal="center" vertical="center" wrapText="1"/>
    </xf>
    <xf numFmtId="170" fontId="12" fillId="0" borderId="28" xfId="6" applyNumberFormat="1" applyFont="1" applyFill="1" applyBorder="1" applyAlignment="1">
      <alignment horizontal="center" vertical="center" wrapText="1"/>
    </xf>
    <xf numFmtId="170" fontId="12" fillId="0" borderId="31" xfId="6" applyNumberFormat="1" applyFont="1" applyFill="1" applyBorder="1" applyAlignment="1">
      <alignment horizontal="center" vertical="center" wrapText="1"/>
    </xf>
    <xf numFmtId="14" fontId="18" fillId="0" borderId="17" xfId="3" applyNumberFormat="1" applyFont="1" applyBorder="1" applyAlignment="1">
      <alignment horizontal="center" vertical="center" wrapText="1"/>
    </xf>
    <xf numFmtId="14" fontId="18" fillId="0" borderId="9" xfId="3" applyNumberFormat="1" applyFont="1" applyBorder="1" applyAlignment="1">
      <alignment horizontal="center" vertical="center" wrapText="1"/>
    </xf>
    <xf numFmtId="14" fontId="18" fillId="0" borderId="23" xfId="3" applyNumberFormat="1" applyFont="1" applyBorder="1" applyAlignment="1">
      <alignment horizontal="center" vertical="center" wrapText="1"/>
    </xf>
    <xf numFmtId="0" fontId="3" fillId="7" borderId="6"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7" fillId="2" borderId="19" xfId="3" applyFont="1" applyFill="1" applyBorder="1" applyAlignment="1">
      <alignment horizontal="center" vertical="center" wrapText="1"/>
    </xf>
    <xf numFmtId="0" fontId="3" fillId="7" borderId="21" xfId="0" applyFont="1" applyFill="1" applyBorder="1" applyAlignment="1">
      <alignment horizontal="center" vertical="center" wrapText="1"/>
    </xf>
    <xf numFmtId="14" fontId="7" fillId="6" borderId="10" xfId="3" applyNumberFormat="1" applyFont="1" applyFill="1" applyBorder="1" applyAlignment="1">
      <alignment horizontal="center" vertical="center" wrapText="1"/>
    </xf>
    <xf numFmtId="14" fontId="14" fillId="6" borderId="17" xfId="0" applyNumberFormat="1" applyFont="1" applyFill="1" applyBorder="1" applyAlignment="1">
      <alignment horizontal="center" vertical="center"/>
    </xf>
    <xf numFmtId="14" fontId="14" fillId="6" borderId="9" xfId="0" applyNumberFormat="1" applyFont="1" applyFill="1" applyBorder="1" applyAlignment="1">
      <alignment horizontal="center" vertical="center"/>
    </xf>
    <xf numFmtId="14" fontId="14" fillId="6" borderId="10" xfId="0" applyNumberFormat="1" applyFont="1" applyFill="1" applyBorder="1" applyAlignment="1">
      <alignment horizontal="center" vertical="center"/>
    </xf>
    <xf numFmtId="169" fontId="12" fillId="6" borderId="17" xfId="7" applyFont="1" applyFill="1" applyBorder="1" applyAlignment="1">
      <alignment horizontal="center" vertical="center" wrapText="1"/>
    </xf>
    <xf numFmtId="169" fontId="12" fillId="6" borderId="9" xfId="7" applyFont="1" applyFill="1" applyBorder="1" applyAlignment="1">
      <alignment horizontal="center" vertical="center" wrapText="1"/>
    </xf>
    <xf numFmtId="169" fontId="12" fillId="6" borderId="10" xfId="7" applyFont="1" applyFill="1" applyBorder="1" applyAlignment="1">
      <alignment horizontal="center" vertical="center" wrapText="1"/>
    </xf>
    <xf numFmtId="170" fontId="12" fillId="6" borderId="17" xfId="6" applyNumberFormat="1" applyFont="1" applyFill="1" applyBorder="1" applyAlignment="1">
      <alignment horizontal="center" vertical="center" wrapText="1"/>
    </xf>
    <xf numFmtId="170" fontId="12" fillId="6" borderId="9" xfId="6" applyNumberFormat="1" applyFont="1" applyFill="1" applyBorder="1" applyAlignment="1">
      <alignment horizontal="center" vertical="center" wrapText="1"/>
    </xf>
    <xf numFmtId="170" fontId="12" fillId="6" borderId="10" xfId="6" applyNumberFormat="1" applyFont="1" applyFill="1" applyBorder="1" applyAlignment="1">
      <alignment horizontal="center" vertical="center" wrapText="1"/>
    </xf>
    <xf numFmtId="170" fontId="12" fillId="0" borderId="17" xfId="6" applyNumberFormat="1" applyFont="1" applyFill="1" applyBorder="1" applyAlignment="1">
      <alignment horizontal="center" vertical="center" wrapText="1"/>
    </xf>
    <xf numFmtId="170" fontId="12" fillId="0" borderId="9" xfId="6" applyNumberFormat="1" applyFont="1" applyFill="1" applyBorder="1" applyAlignment="1">
      <alignment horizontal="center" vertical="center" wrapText="1"/>
    </xf>
    <xf numFmtId="170" fontId="12" fillId="0" borderId="23" xfId="6" applyNumberFormat="1" applyFont="1" applyFill="1" applyBorder="1" applyAlignment="1">
      <alignment horizontal="center" vertical="center" wrapText="1"/>
    </xf>
    <xf numFmtId="49" fontId="7" fillId="0" borderId="9" xfId="6" applyNumberFormat="1"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14" fillId="6" borderId="5" xfId="0" applyFont="1" applyFill="1" applyBorder="1" applyAlignment="1">
      <alignment horizontal="center" vertical="center"/>
    </xf>
    <xf numFmtId="0" fontId="14" fillId="6" borderId="9" xfId="0" applyFont="1" applyFill="1" applyBorder="1" applyAlignment="1">
      <alignment horizontal="center" vertical="center"/>
    </xf>
    <xf numFmtId="0" fontId="14" fillId="6" borderId="10" xfId="0" applyFont="1" applyFill="1" applyBorder="1" applyAlignment="1">
      <alignment horizontal="center" vertical="center"/>
    </xf>
    <xf numFmtId="0" fontId="8" fillId="4" borderId="11"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21" xfId="0" applyFont="1" applyFill="1" applyBorder="1" applyAlignment="1">
      <alignment horizontal="center" vertical="center" wrapText="1"/>
    </xf>
    <xf numFmtId="170" fontId="12" fillId="6" borderId="23" xfId="6" applyNumberFormat="1"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13" xfId="0" applyFont="1" applyFill="1" applyBorder="1" applyAlignment="1">
      <alignment horizontal="center" vertical="center" wrapText="1"/>
    </xf>
    <xf numFmtId="167" fontId="6" fillId="4" borderId="8" xfId="4" applyNumberFormat="1" applyFont="1" applyFill="1" applyBorder="1" applyAlignment="1">
      <alignment horizontal="center" vertical="center" wrapText="1"/>
    </xf>
    <xf numFmtId="167" fontId="6" fillId="4" borderId="13" xfId="4" applyNumberFormat="1" applyFont="1" applyFill="1" applyBorder="1" applyAlignment="1">
      <alignment horizontal="center" vertical="center" wrapText="1"/>
    </xf>
    <xf numFmtId="167" fontId="6" fillId="4" borderId="9" xfId="4" applyNumberFormat="1"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5" xfId="0" applyFont="1" applyFill="1" applyBorder="1" applyAlignment="1">
      <alignment horizontal="center" vertical="center" wrapText="1"/>
    </xf>
    <xf numFmtId="1" fontId="6" fillId="4" borderId="8" xfId="3" applyNumberFormat="1" applyFont="1" applyFill="1" applyBorder="1" applyAlignment="1">
      <alignment horizontal="center" vertical="center" wrapText="1"/>
    </xf>
    <xf numFmtId="1" fontId="6" fillId="4" borderId="13" xfId="3" applyNumberFormat="1" applyFont="1" applyFill="1" applyBorder="1" applyAlignment="1">
      <alignment horizontal="center" vertical="center" wrapText="1"/>
    </xf>
    <xf numFmtId="0" fontId="6" fillId="4" borderId="8" xfId="3" applyFont="1" applyFill="1" applyBorder="1" applyAlignment="1">
      <alignment horizontal="center" vertical="center" wrapText="1"/>
    </xf>
    <xf numFmtId="0" fontId="6" fillId="4" borderId="13" xfId="3" applyFont="1" applyFill="1" applyBorder="1" applyAlignment="1">
      <alignment horizontal="center" vertical="center" wrapText="1"/>
    </xf>
    <xf numFmtId="0" fontId="8" fillId="2" borderId="3" xfId="0" applyFont="1" applyFill="1" applyBorder="1" applyAlignment="1">
      <alignment horizontal="center"/>
    </xf>
    <xf numFmtId="0" fontId="6" fillId="4" borderId="3" xfId="3" applyFont="1" applyFill="1" applyBorder="1" applyAlignment="1">
      <alignment horizontal="center" vertical="center" wrapText="1"/>
    </xf>
    <xf numFmtId="0" fontId="6" fillId="4" borderId="5" xfId="3" applyFont="1" applyFill="1" applyBorder="1" applyAlignment="1">
      <alignment horizontal="center" vertical="center" wrapText="1"/>
    </xf>
    <xf numFmtId="0" fontId="6" fillId="4" borderId="1" xfId="3" applyFont="1" applyFill="1" applyBorder="1" applyAlignment="1">
      <alignment horizontal="center" vertical="center" wrapText="1"/>
    </xf>
    <xf numFmtId="0" fontId="6" fillId="4" borderId="6" xfId="3" applyFont="1" applyFill="1" applyBorder="1" applyAlignment="1">
      <alignment horizontal="center" vertical="center" wrapText="1"/>
    </xf>
    <xf numFmtId="0" fontId="6" fillId="4" borderId="7" xfId="3" applyFont="1" applyFill="1" applyBorder="1" applyAlignment="1">
      <alignment horizontal="center" vertical="center" wrapText="1"/>
    </xf>
    <xf numFmtId="0" fontId="6" fillId="4" borderId="12" xfId="3" applyFont="1" applyFill="1" applyBorder="1" applyAlignment="1">
      <alignment horizontal="center" vertical="center" wrapText="1"/>
    </xf>
    <xf numFmtId="0" fontId="8" fillId="4" borderId="8" xfId="0" applyFont="1" applyFill="1" applyBorder="1" applyAlignment="1">
      <alignment horizontal="center" vertical="center"/>
    </xf>
    <xf numFmtId="0" fontId="8" fillId="4" borderId="13" xfId="0" applyFont="1" applyFill="1" applyBorder="1" applyAlignment="1">
      <alignment horizontal="center" vertical="center"/>
    </xf>
    <xf numFmtId="0" fontId="4" fillId="2" borderId="0" xfId="3" applyFont="1" applyFill="1" applyAlignment="1">
      <alignment horizontal="center" vertical="center"/>
    </xf>
    <xf numFmtId="0" fontId="4"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0" fontId="6" fillId="2" borderId="1" xfId="3" applyFont="1" applyFill="1" applyBorder="1" applyAlignment="1">
      <alignment horizontal="center" vertical="center"/>
    </xf>
    <xf numFmtId="0" fontId="6" fillId="2" borderId="2" xfId="3" applyFont="1" applyFill="1" applyBorder="1" applyAlignment="1">
      <alignment horizontal="center" vertical="center"/>
    </xf>
    <xf numFmtId="0" fontId="6" fillId="2" borderId="3" xfId="3" applyFont="1" applyFill="1" applyBorder="1" applyAlignment="1">
      <alignment horizontal="center" vertical="center"/>
    </xf>
    <xf numFmtId="165" fontId="6" fillId="4" borderId="8" xfId="1" applyNumberFormat="1" applyFont="1" applyFill="1" applyBorder="1" applyAlignment="1">
      <alignment horizontal="center" vertical="center" wrapText="1"/>
    </xf>
    <xf numFmtId="165" fontId="6" fillId="4" borderId="13" xfId="1" applyNumberFormat="1" applyFont="1" applyFill="1" applyBorder="1" applyAlignment="1">
      <alignment horizontal="center" vertical="center" wrapText="1"/>
    </xf>
  </cellXfs>
  <cellStyles count="13">
    <cellStyle name="Millares 10" xfId="4" xr:uid="{F9A0FA9F-0464-473D-9D7D-958081825F46}"/>
    <cellStyle name="Millares 4" xfId="12" xr:uid="{93F4F656-748E-468B-BD26-A96877AA02DE}"/>
    <cellStyle name="Moneda" xfId="1" builtinId="4"/>
    <cellStyle name="Moneda [0] 3 2 4 2" xfId="6" xr:uid="{6E76D9C6-79EC-40B4-8D3A-B36374DA43AB}"/>
    <cellStyle name="Moneda [0] 5" xfId="7" xr:uid="{AEFBB710-980D-418F-B711-7907BB3D32D9}"/>
    <cellStyle name="Moneda 2 2 4 2" xfId="11" xr:uid="{F2D49E3A-A42D-48A9-A9FB-DC5F1423FDA6}"/>
    <cellStyle name="Normal" xfId="0" builtinId="0"/>
    <cellStyle name="Normal 10 2" xfId="8" xr:uid="{9E637C81-B5DE-4594-BCD2-E10882EA6BD4}"/>
    <cellStyle name="Normal 14" xfId="3" xr:uid="{3E3673B3-EA11-4BDD-8F5B-99AB29C1CC9E}"/>
    <cellStyle name="Normal 2 2 4 2" xfId="9" xr:uid="{D0ACFBCE-C491-44DD-BDAF-174B5726C468}"/>
    <cellStyle name="Normal 3 2 6 2" xfId="5" xr:uid="{426FE3F8-BF26-4018-98B2-E47B60B0460F}"/>
    <cellStyle name="Normal 5 2 2" xfId="10" xr:uid="{19E94256-015A-47E7-B1A3-9D01347531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refreshError="1"/>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130A1-4FA1-4DB7-881D-BC448216DF2B}">
  <sheetPr>
    <tabColor rgb="FF00B0F0"/>
  </sheetPr>
  <dimension ref="A1:AH164"/>
  <sheetViews>
    <sheetView tabSelected="1" topLeftCell="L36" zoomScale="90" zoomScaleNormal="90" workbookViewId="0">
      <selection activeCell="W48" sqref="W48:W51"/>
    </sheetView>
  </sheetViews>
  <sheetFormatPr baseColWidth="10" defaultColWidth="11.42578125" defaultRowHeight="12" x14ac:dyDescent="0.2"/>
  <cols>
    <col min="1" max="1" width="7.7109375" style="1" hidden="1" customWidth="1"/>
    <col min="2" max="2" width="10.42578125" style="1" hidden="1" customWidth="1"/>
    <col min="3" max="3" width="10.42578125" style="1" customWidth="1"/>
    <col min="4" max="4" width="49" style="2" customWidth="1"/>
    <col min="5" max="5" width="43.85546875" style="2" hidden="1" customWidth="1"/>
    <col min="6" max="6" width="15.5703125" style="3" customWidth="1"/>
    <col min="7" max="7" width="9.140625" style="3" customWidth="1"/>
    <col min="8" max="8" width="11.42578125" style="3" customWidth="1"/>
    <col min="9" max="9" width="11.42578125" style="4" customWidth="1"/>
    <col min="10" max="10" width="12.5703125" style="3" customWidth="1"/>
    <col min="11" max="11" width="13.7109375" style="3" customWidth="1"/>
    <col min="12" max="12" width="14.42578125" style="3" customWidth="1"/>
    <col min="13" max="14" width="15.7109375" style="3" customWidth="1"/>
    <col min="15" max="15" width="51.28515625" style="6" customWidth="1"/>
    <col min="16" max="16" width="17.5703125" style="6" hidden="1" customWidth="1"/>
    <col min="17" max="17" width="14.140625" style="7" customWidth="1"/>
    <col min="18" max="19" width="19.85546875" style="3" customWidth="1"/>
    <col min="20" max="20" width="18.28515625" style="3" customWidth="1"/>
    <col min="21" max="21" width="11.42578125" style="3" customWidth="1"/>
    <col min="22" max="22" width="14.28515625" style="3" customWidth="1"/>
    <col min="23" max="23" width="11.42578125" style="3" customWidth="1"/>
    <col min="24" max="16384" width="11.42578125" style="3"/>
  </cols>
  <sheetData>
    <row r="1" spans="1:23" x14ac:dyDescent="0.2">
      <c r="F1" s="2"/>
      <c r="K1" s="2"/>
      <c r="L1" s="2"/>
      <c r="M1" s="5"/>
      <c r="N1" s="5"/>
    </row>
    <row r="2" spans="1:23" ht="15" x14ac:dyDescent="0.2">
      <c r="A2" s="483" t="s">
        <v>0</v>
      </c>
      <c r="B2" s="483"/>
      <c r="C2" s="483"/>
      <c r="D2" s="483"/>
      <c r="E2" s="483"/>
      <c r="F2" s="483"/>
      <c r="G2" s="483"/>
      <c r="H2" s="483"/>
      <c r="I2" s="483"/>
      <c r="J2" s="483"/>
      <c r="K2" s="483"/>
      <c r="L2" s="483"/>
      <c r="M2" s="483"/>
      <c r="N2" s="483"/>
      <c r="O2" s="484"/>
      <c r="P2" s="8"/>
    </row>
    <row r="3" spans="1:23" ht="21" x14ac:dyDescent="0.35">
      <c r="A3" s="485" t="s">
        <v>1</v>
      </c>
      <c r="B3" s="485"/>
      <c r="C3" s="485"/>
      <c r="D3" s="485"/>
      <c r="E3" s="485"/>
      <c r="F3" s="485"/>
      <c r="G3" s="485"/>
      <c r="H3" s="485"/>
      <c r="I3" s="485"/>
      <c r="J3" s="485"/>
      <c r="K3" s="485"/>
      <c r="L3" s="485"/>
      <c r="M3" s="485"/>
      <c r="N3" s="485"/>
      <c r="O3" s="486"/>
      <c r="P3" s="9"/>
    </row>
    <row r="4" spans="1:23" x14ac:dyDescent="0.2">
      <c r="D4" s="10"/>
      <c r="E4" s="10"/>
      <c r="F4" s="10"/>
      <c r="G4" s="10"/>
      <c r="H4" s="10"/>
      <c r="I4" s="11"/>
      <c r="J4" s="10"/>
      <c r="K4" s="10"/>
      <c r="L4" s="10"/>
      <c r="M4" s="12"/>
      <c r="N4" s="12"/>
      <c r="O4" s="13"/>
      <c r="P4" s="13"/>
    </row>
    <row r="5" spans="1:23" x14ac:dyDescent="0.2">
      <c r="D5" s="487" t="s">
        <v>2</v>
      </c>
      <c r="E5" s="488"/>
      <c r="F5" s="14"/>
      <c r="G5" s="14"/>
      <c r="H5" s="14"/>
      <c r="I5" s="15"/>
      <c r="J5" s="14"/>
      <c r="K5" s="14"/>
      <c r="L5" s="14"/>
      <c r="M5" s="16"/>
      <c r="N5" s="16"/>
      <c r="O5" s="17"/>
      <c r="P5" s="17"/>
    </row>
    <row r="6" spans="1:23" x14ac:dyDescent="0.2">
      <c r="D6" s="487" t="s">
        <v>3</v>
      </c>
      <c r="E6" s="488"/>
      <c r="F6" s="14"/>
      <c r="G6" s="14">
        <v>4174400</v>
      </c>
      <c r="H6" s="14">
        <f>G6+G6*0.03</f>
        <v>4299632</v>
      </c>
      <c r="I6" s="15"/>
      <c r="J6" s="14"/>
      <c r="K6" s="14"/>
      <c r="L6" s="14"/>
      <c r="M6" s="16"/>
      <c r="N6" s="16"/>
      <c r="O6" s="17"/>
      <c r="P6" s="17"/>
    </row>
    <row r="7" spans="1:23" x14ac:dyDescent="0.2">
      <c r="D7" s="489" t="s">
        <v>4</v>
      </c>
      <c r="E7" s="489"/>
      <c r="F7" s="14"/>
      <c r="G7" s="14"/>
      <c r="H7" s="14"/>
      <c r="I7" s="15"/>
      <c r="J7" s="14"/>
      <c r="K7" s="14"/>
      <c r="L7" s="14"/>
      <c r="M7" s="16"/>
      <c r="N7" s="16"/>
      <c r="O7" s="17"/>
      <c r="P7" s="17"/>
    </row>
    <row r="8" spans="1:23" x14ac:dyDescent="0.2">
      <c r="D8" s="489" t="s">
        <v>5</v>
      </c>
      <c r="E8" s="489"/>
      <c r="F8" s="14"/>
      <c r="G8" s="14"/>
      <c r="H8" s="14"/>
      <c r="I8" s="15"/>
      <c r="J8" s="14"/>
      <c r="K8" s="14"/>
      <c r="L8" s="14"/>
      <c r="M8" s="16"/>
      <c r="N8" s="16"/>
      <c r="O8" s="17"/>
      <c r="P8" s="17"/>
    </row>
    <row r="9" spans="1:23" x14ac:dyDescent="0.2">
      <c r="D9" s="18" t="s">
        <v>6</v>
      </c>
      <c r="E9" s="19">
        <v>517282000</v>
      </c>
      <c r="F9" s="10"/>
      <c r="G9" s="10"/>
      <c r="H9" s="10"/>
      <c r="I9" s="11"/>
      <c r="J9" s="10"/>
      <c r="K9" s="10"/>
      <c r="L9" s="10"/>
      <c r="M9" s="20"/>
      <c r="N9" s="20"/>
      <c r="O9" s="21"/>
      <c r="P9" s="17"/>
    </row>
    <row r="10" spans="1:23" x14ac:dyDescent="0.2">
      <c r="C10" s="22"/>
      <c r="D10" s="23" t="s">
        <v>7</v>
      </c>
      <c r="E10" s="19">
        <f>N127</f>
        <v>485032981</v>
      </c>
      <c r="F10" s="10"/>
      <c r="G10" s="10"/>
      <c r="H10" s="10"/>
      <c r="I10" s="11"/>
      <c r="J10" s="10"/>
      <c r="K10" s="24"/>
      <c r="L10" s="10"/>
      <c r="M10" s="25" t="s">
        <v>8</v>
      </c>
      <c r="N10" s="25"/>
      <c r="O10" s="26"/>
      <c r="P10" s="10"/>
    </row>
    <row r="11" spans="1:23" ht="36" x14ac:dyDescent="0.2">
      <c r="D11" s="23" t="s">
        <v>9</v>
      </c>
      <c r="E11" s="27">
        <f>E9-E10</f>
        <v>32249019</v>
      </c>
      <c r="F11" s="10"/>
      <c r="G11" s="10"/>
      <c r="H11" s="10"/>
      <c r="I11" s="11"/>
      <c r="J11" s="10"/>
      <c r="K11" s="10"/>
      <c r="L11" s="10"/>
      <c r="M11" s="25" t="s">
        <v>10</v>
      </c>
      <c r="N11" s="28" t="s">
        <v>11</v>
      </c>
      <c r="O11" s="26"/>
      <c r="P11" s="10"/>
    </row>
    <row r="12" spans="1:23" ht="12.75" thickBot="1" x14ac:dyDescent="0.25">
      <c r="D12" s="29" t="s">
        <v>12</v>
      </c>
      <c r="E12" s="30">
        <f>E10/E9</f>
        <v>0.93765679261988621</v>
      </c>
      <c r="F12" s="10"/>
      <c r="G12" s="10"/>
      <c r="H12" s="10"/>
      <c r="I12" s="11"/>
      <c r="J12" s="10"/>
      <c r="K12" s="10"/>
      <c r="L12" s="10"/>
      <c r="M12" s="31" t="s">
        <v>13</v>
      </c>
      <c r="N12" s="32">
        <v>3178629271</v>
      </c>
      <c r="O12" s="33"/>
      <c r="P12" s="34"/>
      <c r="S12" s="474" t="s">
        <v>14</v>
      </c>
      <c r="T12" s="474"/>
      <c r="U12" s="474"/>
      <c r="V12" s="474" t="s">
        <v>15</v>
      </c>
      <c r="W12" s="474"/>
    </row>
    <row r="13" spans="1:23" x14ac:dyDescent="0.2">
      <c r="A13" s="475" t="s">
        <v>16</v>
      </c>
      <c r="B13" s="477" t="s">
        <v>17</v>
      </c>
      <c r="C13" s="479"/>
      <c r="D13" s="472" t="s">
        <v>18</v>
      </c>
      <c r="E13" s="472" t="s">
        <v>19</v>
      </c>
      <c r="F13" s="472" t="s">
        <v>20</v>
      </c>
      <c r="G13" s="481" t="s">
        <v>21</v>
      </c>
      <c r="H13" s="463" t="s">
        <v>22</v>
      </c>
      <c r="I13" s="470" t="s">
        <v>23</v>
      </c>
      <c r="J13" s="472" t="s">
        <v>24</v>
      </c>
      <c r="K13" s="465" t="s">
        <v>25</v>
      </c>
      <c r="L13" s="465"/>
      <c r="M13" s="490" t="s">
        <v>26</v>
      </c>
      <c r="N13" s="490" t="s">
        <v>27</v>
      </c>
      <c r="O13" s="465" t="s">
        <v>28</v>
      </c>
      <c r="P13" s="35" t="s">
        <v>29</v>
      </c>
      <c r="Q13" s="463" t="s">
        <v>30</v>
      </c>
      <c r="R13" s="465" t="s">
        <v>31</v>
      </c>
      <c r="S13" s="467" t="s">
        <v>32</v>
      </c>
      <c r="T13" s="468" t="s">
        <v>33</v>
      </c>
      <c r="U13" s="467" t="s">
        <v>34</v>
      </c>
      <c r="V13" s="468" t="s">
        <v>33</v>
      </c>
      <c r="W13" s="459" t="s">
        <v>32</v>
      </c>
    </row>
    <row r="14" spans="1:23" ht="24.75" thickBot="1" x14ac:dyDescent="0.25">
      <c r="A14" s="476"/>
      <c r="B14" s="478"/>
      <c r="C14" s="480"/>
      <c r="D14" s="473"/>
      <c r="E14" s="473"/>
      <c r="F14" s="473"/>
      <c r="G14" s="482"/>
      <c r="H14" s="464"/>
      <c r="I14" s="471"/>
      <c r="J14" s="473"/>
      <c r="K14" s="36" t="s">
        <v>35</v>
      </c>
      <c r="L14" s="36" t="s">
        <v>36</v>
      </c>
      <c r="M14" s="491"/>
      <c r="N14" s="491"/>
      <c r="O14" s="466"/>
      <c r="P14" s="37"/>
      <c r="Q14" s="464"/>
      <c r="R14" s="466"/>
      <c r="S14" s="467"/>
      <c r="T14" s="469"/>
      <c r="U14" s="467"/>
      <c r="V14" s="469"/>
      <c r="W14" s="459"/>
    </row>
    <row r="15" spans="1:23" ht="24.95" customHeight="1" thickBot="1" x14ac:dyDescent="0.25">
      <c r="A15" s="380">
        <v>2</v>
      </c>
      <c r="B15" s="38">
        <v>76130569</v>
      </c>
      <c r="C15" s="460">
        <v>1</v>
      </c>
      <c r="D15" s="39" t="s">
        <v>37</v>
      </c>
      <c r="E15" s="40" t="s">
        <v>38</v>
      </c>
      <c r="F15" s="460">
        <f>SUM(I15:I20)/160</f>
        <v>7.7249999999999996</v>
      </c>
      <c r="G15" s="41">
        <f t="shared" ref="G15:G78" si="0">+I15/H15</f>
        <v>25.75</v>
      </c>
      <c r="H15" s="42">
        <v>8</v>
      </c>
      <c r="I15" s="43">
        <f t="shared" ref="I15:I16" si="1">192+14</f>
        <v>206</v>
      </c>
      <c r="J15" s="460" t="s">
        <v>39</v>
      </c>
      <c r="K15" s="341">
        <v>44621</v>
      </c>
      <c r="L15" s="341">
        <v>44860</v>
      </c>
      <c r="M15" s="383">
        <v>4406720</v>
      </c>
      <c r="N15" s="447">
        <v>33931744</v>
      </c>
      <c r="O15" s="415" t="s">
        <v>40</v>
      </c>
      <c r="P15" s="44"/>
      <c r="Q15" s="45" t="s">
        <v>41</v>
      </c>
      <c r="R15" s="393" t="s">
        <v>42</v>
      </c>
      <c r="S15" s="305">
        <v>7211</v>
      </c>
      <c r="T15" s="456"/>
      <c r="U15" s="305"/>
      <c r="V15" s="309" t="s">
        <v>43</v>
      </c>
      <c r="W15" s="305">
        <v>3154550</v>
      </c>
    </row>
    <row r="16" spans="1:23" ht="24.95" customHeight="1" thickBot="1" x14ac:dyDescent="0.25">
      <c r="A16" s="438"/>
      <c r="B16" s="46"/>
      <c r="C16" s="461"/>
      <c r="D16" s="47" t="s">
        <v>37</v>
      </c>
      <c r="E16" s="48" t="s">
        <v>38</v>
      </c>
      <c r="F16" s="461"/>
      <c r="G16" s="49">
        <f t="shared" si="0"/>
        <v>25.75</v>
      </c>
      <c r="H16" s="50">
        <v>8</v>
      </c>
      <c r="I16" s="43">
        <f t="shared" si="1"/>
        <v>206</v>
      </c>
      <c r="J16" s="461"/>
      <c r="K16" s="342"/>
      <c r="L16" s="342"/>
      <c r="M16" s="384"/>
      <c r="N16" s="448"/>
      <c r="O16" s="396"/>
      <c r="P16" s="51"/>
      <c r="Q16" s="52" t="s">
        <v>44</v>
      </c>
      <c r="R16" s="394"/>
      <c r="S16" s="305"/>
      <c r="T16" s="457"/>
      <c r="U16" s="305"/>
      <c r="V16" s="309"/>
      <c r="W16" s="305"/>
    </row>
    <row r="17" spans="1:23" ht="24.95" customHeight="1" thickBot="1" x14ac:dyDescent="0.25">
      <c r="A17" s="438"/>
      <c r="B17" s="46"/>
      <c r="C17" s="461"/>
      <c r="D17" s="47" t="s">
        <v>37</v>
      </c>
      <c r="E17" s="48" t="s">
        <v>38</v>
      </c>
      <c r="F17" s="461"/>
      <c r="G17" s="49">
        <f t="shared" si="0"/>
        <v>25.75</v>
      </c>
      <c r="H17" s="50">
        <v>8</v>
      </c>
      <c r="I17" s="43">
        <f>192+14</f>
        <v>206</v>
      </c>
      <c r="J17" s="461"/>
      <c r="K17" s="342"/>
      <c r="L17" s="342"/>
      <c r="M17" s="384"/>
      <c r="N17" s="448"/>
      <c r="O17" s="396"/>
      <c r="P17" s="51"/>
      <c r="Q17" s="52" t="s">
        <v>45</v>
      </c>
      <c r="R17" s="394"/>
      <c r="S17" s="305"/>
      <c r="T17" s="457"/>
      <c r="U17" s="305"/>
      <c r="V17" s="309"/>
      <c r="W17" s="305"/>
    </row>
    <row r="18" spans="1:23" ht="24.95" customHeight="1" thickBot="1" x14ac:dyDescent="0.25">
      <c r="A18" s="438"/>
      <c r="B18" s="46"/>
      <c r="C18" s="461"/>
      <c r="D18" s="47" t="s">
        <v>37</v>
      </c>
      <c r="E18" s="48" t="s">
        <v>38</v>
      </c>
      <c r="F18" s="461"/>
      <c r="G18" s="49">
        <f t="shared" si="0"/>
        <v>25.75</v>
      </c>
      <c r="H18" s="50">
        <v>8</v>
      </c>
      <c r="I18" s="43">
        <f t="shared" ref="I18:I20" si="2">192+14</f>
        <v>206</v>
      </c>
      <c r="J18" s="461"/>
      <c r="K18" s="342"/>
      <c r="L18" s="342"/>
      <c r="M18" s="384"/>
      <c r="N18" s="448"/>
      <c r="O18" s="396"/>
      <c r="P18" s="51"/>
      <c r="Q18" s="52" t="s">
        <v>46</v>
      </c>
      <c r="R18" s="394"/>
      <c r="S18" s="305"/>
      <c r="T18" s="457"/>
      <c r="U18" s="305"/>
      <c r="V18" s="309"/>
      <c r="W18" s="305"/>
    </row>
    <row r="19" spans="1:23" ht="24.95" customHeight="1" thickBot="1" x14ac:dyDescent="0.25">
      <c r="A19" s="438"/>
      <c r="B19" s="46"/>
      <c r="C19" s="461"/>
      <c r="D19" s="47" t="s">
        <v>37</v>
      </c>
      <c r="E19" s="53" t="s">
        <v>38</v>
      </c>
      <c r="F19" s="461"/>
      <c r="G19" s="49">
        <f t="shared" si="0"/>
        <v>25.75</v>
      </c>
      <c r="H19" s="50">
        <v>8</v>
      </c>
      <c r="I19" s="43">
        <f t="shared" si="2"/>
        <v>206</v>
      </c>
      <c r="J19" s="461"/>
      <c r="K19" s="342"/>
      <c r="L19" s="342"/>
      <c r="M19" s="384"/>
      <c r="N19" s="448"/>
      <c r="O19" s="396"/>
      <c r="P19" s="51"/>
      <c r="Q19" s="52" t="s">
        <v>47</v>
      </c>
      <c r="R19" s="394"/>
      <c r="S19" s="305"/>
      <c r="T19" s="457"/>
      <c r="U19" s="305"/>
      <c r="V19" s="309"/>
      <c r="W19" s="305"/>
    </row>
    <row r="20" spans="1:23" ht="24.95" customHeight="1" thickBot="1" x14ac:dyDescent="0.25">
      <c r="A20" s="438"/>
      <c r="B20" s="46"/>
      <c r="C20" s="461"/>
      <c r="D20" s="54" t="s">
        <v>37</v>
      </c>
      <c r="E20" s="55" t="s">
        <v>38</v>
      </c>
      <c r="F20" s="461"/>
      <c r="G20" s="56">
        <f t="shared" si="0"/>
        <v>25.75</v>
      </c>
      <c r="H20" s="57">
        <v>8</v>
      </c>
      <c r="I20" s="43">
        <f t="shared" si="2"/>
        <v>206</v>
      </c>
      <c r="J20" s="461"/>
      <c r="K20" s="343"/>
      <c r="L20" s="343"/>
      <c r="M20" s="385"/>
      <c r="N20" s="462"/>
      <c r="O20" s="416"/>
      <c r="P20" s="51"/>
      <c r="Q20" s="52" t="s">
        <v>48</v>
      </c>
      <c r="R20" s="395"/>
      <c r="S20" s="305"/>
      <c r="T20" s="458"/>
      <c r="U20" s="305"/>
      <c r="V20" s="309"/>
      <c r="W20" s="305"/>
    </row>
    <row r="21" spans="1:23" ht="24.95" customHeight="1" thickBot="1" x14ac:dyDescent="0.25">
      <c r="A21" s="438"/>
      <c r="B21" s="46"/>
      <c r="C21" s="455">
        <v>2</v>
      </c>
      <c r="D21" s="58" t="s">
        <v>49</v>
      </c>
      <c r="E21" s="55" t="s">
        <v>38</v>
      </c>
      <c r="F21" s="455">
        <f>SUM(I21:I24)/160</f>
        <v>8.15</v>
      </c>
      <c r="G21" s="59">
        <f t="shared" si="0"/>
        <v>43.75</v>
      </c>
      <c r="H21" s="60">
        <v>8</v>
      </c>
      <c r="I21" s="61">
        <f>336+14</f>
        <v>350</v>
      </c>
      <c r="J21" s="455" t="s">
        <v>39</v>
      </c>
      <c r="K21" s="328">
        <v>44621</v>
      </c>
      <c r="L21" s="328">
        <v>44874</v>
      </c>
      <c r="M21" s="401">
        <v>4406720</v>
      </c>
      <c r="N21" s="450">
        <v>36575776</v>
      </c>
      <c r="O21" s="453" t="s">
        <v>40</v>
      </c>
      <c r="P21" s="51"/>
      <c r="Q21" s="62" t="s">
        <v>45</v>
      </c>
      <c r="R21" s="393" t="s">
        <v>42</v>
      </c>
      <c r="S21" s="320">
        <v>7197</v>
      </c>
      <c r="T21" s="324" t="s">
        <v>50</v>
      </c>
      <c r="U21" s="320">
        <v>47776</v>
      </c>
      <c r="V21" s="320"/>
      <c r="W21" s="320"/>
    </row>
    <row r="22" spans="1:23" ht="24.95" customHeight="1" thickBot="1" x14ac:dyDescent="0.25">
      <c r="A22" s="438"/>
      <c r="B22" s="46"/>
      <c r="C22" s="455"/>
      <c r="D22" s="63" t="s">
        <v>49</v>
      </c>
      <c r="E22" s="55" t="s">
        <v>38</v>
      </c>
      <c r="F22" s="455"/>
      <c r="G22" s="59">
        <f t="shared" si="0"/>
        <v>43.75</v>
      </c>
      <c r="H22" s="60">
        <v>8</v>
      </c>
      <c r="I22" s="61">
        <f t="shared" ref="I22:I23" si="3">336+14</f>
        <v>350</v>
      </c>
      <c r="J22" s="455"/>
      <c r="K22" s="294"/>
      <c r="L22" s="294"/>
      <c r="M22" s="402"/>
      <c r="N22" s="451"/>
      <c r="O22" s="453"/>
      <c r="P22" s="51"/>
      <c r="Q22" s="62" t="s">
        <v>45</v>
      </c>
      <c r="R22" s="394"/>
      <c r="S22" s="320"/>
      <c r="T22" s="324"/>
      <c r="U22" s="320"/>
      <c r="V22" s="320"/>
      <c r="W22" s="320"/>
    </row>
    <row r="23" spans="1:23" ht="24.95" customHeight="1" thickBot="1" x14ac:dyDescent="0.25">
      <c r="A23" s="64"/>
      <c r="B23" s="46"/>
      <c r="C23" s="455"/>
      <c r="D23" s="63" t="s">
        <v>49</v>
      </c>
      <c r="E23" s="55" t="s">
        <v>38</v>
      </c>
      <c r="F23" s="455"/>
      <c r="G23" s="65">
        <f t="shared" si="0"/>
        <v>43.75</v>
      </c>
      <c r="H23" s="66">
        <v>8</v>
      </c>
      <c r="I23" s="61">
        <f t="shared" si="3"/>
        <v>350</v>
      </c>
      <c r="J23" s="455"/>
      <c r="K23" s="294"/>
      <c r="L23" s="294"/>
      <c r="M23" s="402"/>
      <c r="N23" s="451"/>
      <c r="O23" s="453"/>
      <c r="P23" s="67"/>
      <c r="Q23" s="68" t="s">
        <v>45</v>
      </c>
      <c r="R23" s="394"/>
      <c r="S23" s="320"/>
      <c r="T23" s="324"/>
      <c r="U23" s="320"/>
      <c r="V23" s="320"/>
      <c r="W23" s="320"/>
    </row>
    <row r="24" spans="1:23" ht="24.95" customHeight="1" thickBot="1" x14ac:dyDescent="0.25">
      <c r="A24" s="380">
        <v>2</v>
      </c>
      <c r="B24" s="38">
        <v>76130569</v>
      </c>
      <c r="C24" s="455"/>
      <c r="D24" s="69" t="s">
        <v>51</v>
      </c>
      <c r="E24" s="53" t="s">
        <v>38</v>
      </c>
      <c r="F24" s="455"/>
      <c r="G24" s="70">
        <f t="shared" si="0"/>
        <v>31.75</v>
      </c>
      <c r="H24" s="71">
        <v>8</v>
      </c>
      <c r="I24" s="61">
        <v>254</v>
      </c>
      <c r="J24" s="455"/>
      <c r="K24" s="329"/>
      <c r="L24" s="329"/>
      <c r="M24" s="403"/>
      <c r="N24" s="452"/>
      <c r="O24" s="453"/>
      <c r="P24" s="72"/>
      <c r="Q24" s="73" t="s">
        <v>44</v>
      </c>
      <c r="R24" s="454"/>
      <c r="S24" s="320"/>
      <c r="T24" s="324"/>
      <c r="U24" s="320"/>
      <c r="V24" s="320"/>
      <c r="W24" s="320"/>
    </row>
    <row r="25" spans="1:23" ht="24.95" customHeight="1" thickBot="1" x14ac:dyDescent="0.25">
      <c r="A25" s="438"/>
      <c r="B25" s="46"/>
      <c r="C25" s="439">
        <v>3</v>
      </c>
      <c r="D25" s="74" t="s">
        <v>49</v>
      </c>
      <c r="E25" s="53" t="s">
        <v>38</v>
      </c>
      <c r="F25" s="439">
        <f>SUM(I25:I28)/160</f>
        <v>8.75</v>
      </c>
      <c r="G25" s="56">
        <f t="shared" si="0"/>
        <v>43.75</v>
      </c>
      <c r="H25" s="57">
        <v>8</v>
      </c>
      <c r="I25" s="43">
        <f t="shared" ref="I25:I28" si="4">336+14</f>
        <v>350</v>
      </c>
      <c r="J25" s="439" t="s">
        <v>39</v>
      </c>
      <c r="K25" s="341">
        <v>44621</v>
      </c>
      <c r="L25" s="441">
        <v>44890</v>
      </c>
      <c r="M25" s="444">
        <v>4406720</v>
      </c>
      <c r="N25" s="447">
        <v>39072917</v>
      </c>
      <c r="O25" s="415" t="s">
        <v>52</v>
      </c>
      <c r="P25" s="75"/>
      <c r="Q25" s="76" t="s">
        <v>45</v>
      </c>
      <c r="R25" s="436" t="s">
        <v>42</v>
      </c>
      <c r="S25" s="305">
        <v>7241</v>
      </c>
      <c r="T25" s="306"/>
      <c r="U25" s="305"/>
      <c r="V25" s="309" t="s">
        <v>53</v>
      </c>
      <c r="W25" s="305">
        <v>3154528</v>
      </c>
    </row>
    <row r="26" spans="1:23" ht="24.95" customHeight="1" thickBot="1" x14ac:dyDescent="0.25">
      <c r="A26" s="438"/>
      <c r="B26" s="46"/>
      <c r="C26" s="439"/>
      <c r="D26" s="47" t="s">
        <v>49</v>
      </c>
      <c r="E26" s="53" t="s">
        <v>38</v>
      </c>
      <c r="F26" s="439"/>
      <c r="G26" s="56">
        <f t="shared" si="0"/>
        <v>43.75</v>
      </c>
      <c r="H26" s="57">
        <v>8</v>
      </c>
      <c r="I26" s="43">
        <f t="shared" si="4"/>
        <v>350</v>
      </c>
      <c r="J26" s="439"/>
      <c r="K26" s="342"/>
      <c r="L26" s="442"/>
      <c r="M26" s="445"/>
      <c r="N26" s="448"/>
      <c r="O26" s="396"/>
      <c r="P26" s="75"/>
      <c r="Q26" s="76" t="s">
        <v>54</v>
      </c>
      <c r="R26" s="418"/>
      <c r="S26" s="305"/>
      <c r="T26" s="307"/>
      <c r="U26" s="305"/>
      <c r="V26" s="309"/>
      <c r="W26" s="305"/>
    </row>
    <row r="27" spans="1:23" ht="24.95" customHeight="1" thickBot="1" x14ac:dyDescent="0.25">
      <c r="A27" s="438"/>
      <c r="B27" s="46"/>
      <c r="C27" s="439"/>
      <c r="D27" s="77" t="s">
        <v>49</v>
      </c>
      <c r="E27" s="78" t="s">
        <v>38</v>
      </c>
      <c r="F27" s="439"/>
      <c r="G27" s="56">
        <f t="shared" si="0"/>
        <v>43.75</v>
      </c>
      <c r="H27" s="57">
        <v>8</v>
      </c>
      <c r="I27" s="43">
        <f t="shared" si="4"/>
        <v>350</v>
      </c>
      <c r="J27" s="439"/>
      <c r="K27" s="342"/>
      <c r="L27" s="442"/>
      <c r="M27" s="445"/>
      <c r="N27" s="448"/>
      <c r="O27" s="396"/>
      <c r="P27" s="75"/>
      <c r="Q27" s="52" t="s">
        <v>45</v>
      </c>
      <c r="R27" s="418"/>
      <c r="S27" s="305"/>
      <c r="T27" s="307"/>
      <c r="U27" s="305"/>
      <c r="V27" s="309"/>
      <c r="W27" s="305"/>
    </row>
    <row r="28" spans="1:23" ht="24.95" customHeight="1" thickBot="1" x14ac:dyDescent="0.25">
      <c r="A28" s="438"/>
      <c r="B28" s="46"/>
      <c r="C28" s="439"/>
      <c r="D28" s="79" t="s">
        <v>49</v>
      </c>
      <c r="E28" s="78" t="s">
        <v>38</v>
      </c>
      <c r="F28" s="439"/>
      <c r="G28" s="56">
        <f t="shared" si="0"/>
        <v>43.75</v>
      </c>
      <c r="H28" s="57">
        <v>8</v>
      </c>
      <c r="I28" s="43">
        <f t="shared" si="4"/>
        <v>350</v>
      </c>
      <c r="J28" s="439"/>
      <c r="K28" s="440"/>
      <c r="L28" s="443"/>
      <c r="M28" s="446"/>
      <c r="N28" s="449"/>
      <c r="O28" s="416"/>
      <c r="P28" s="75"/>
      <c r="Q28" s="52" t="s">
        <v>45</v>
      </c>
      <c r="R28" s="437"/>
      <c r="S28" s="305"/>
      <c r="T28" s="308"/>
      <c r="U28" s="305"/>
      <c r="V28" s="309"/>
      <c r="W28" s="305"/>
    </row>
    <row r="29" spans="1:23" ht="24.95" customHeight="1" thickBot="1" x14ac:dyDescent="0.25">
      <c r="A29" s="438"/>
      <c r="B29" s="46"/>
      <c r="C29" s="405">
        <v>4</v>
      </c>
      <c r="D29" s="80" t="s">
        <v>55</v>
      </c>
      <c r="E29" s="78" t="s">
        <v>38</v>
      </c>
      <c r="F29" s="405">
        <f>SUM(I29:I34)/160</f>
        <v>7.6</v>
      </c>
      <c r="G29" s="65">
        <f t="shared" si="0"/>
        <v>31.125</v>
      </c>
      <c r="H29" s="66">
        <v>8</v>
      </c>
      <c r="I29" s="81">
        <v>249</v>
      </c>
      <c r="J29" s="405" t="s">
        <v>39</v>
      </c>
      <c r="K29" s="421">
        <v>44621</v>
      </c>
      <c r="L29" s="424">
        <v>44883</v>
      </c>
      <c r="M29" s="427">
        <v>4406720</v>
      </c>
      <c r="N29" s="430">
        <v>33491072</v>
      </c>
      <c r="O29" s="433" t="s">
        <v>56</v>
      </c>
      <c r="P29" s="82"/>
      <c r="Q29" s="68" t="s">
        <v>45</v>
      </c>
      <c r="R29" s="436" t="s">
        <v>57</v>
      </c>
      <c r="S29" s="420">
        <v>7418</v>
      </c>
      <c r="T29" s="420" t="s">
        <v>58</v>
      </c>
      <c r="U29" s="420">
        <v>25013</v>
      </c>
      <c r="V29" s="420"/>
      <c r="W29" s="420"/>
    </row>
    <row r="30" spans="1:23" ht="24.95" customHeight="1" x14ac:dyDescent="0.25">
      <c r="A30" s="408">
        <v>4</v>
      </c>
      <c r="B30" s="83">
        <v>63520062</v>
      </c>
      <c r="C30" s="405"/>
      <c r="D30" s="84" t="s">
        <v>55</v>
      </c>
      <c r="E30" s="85" t="s">
        <v>59</v>
      </c>
      <c r="F30" s="405"/>
      <c r="G30" s="86">
        <f t="shared" si="0"/>
        <v>31.125</v>
      </c>
      <c r="H30" s="87">
        <v>8</v>
      </c>
      <c r="I30" s="88">
        <v>249</v>
      </c>
      <c r="J30" s="405"/>
      <c r="K30" s="422"/>
      <c r="L30" s="425"/>
      <c r="M30" s="428"/>
      <c r="N30" s="431"/>
      <c r="O30" s="434"/>
      <c r="P30" s="89"/>
      <c r="Q30" s="90" t="s">
        <v>47</v>
      </c>
      <c r="R30" s="418"/>
      <c r="S30" s="420"/>
      <c r="T30" s="420"/>
      <c r="U30" s="420"/>
      <c r="V30" s="420"/>
      <c r="W30" s="420"/>
    </row>
    <row r="31" spans="1:23" ht="24.95" customHeight="1" x14ac:dyDescent="0.2">
      <c r="A31" s="409"/>
      <c r="B31" s="91">
        <v>96151515</v>
      </c>
      <c r="C31" s="405"/>
      <c r="D31" s="84" t="s">
        <v>60</v>
      </c>
      <c r="E31" s="92" t="s">
        <v>61</v>
      </c>
      <c r="F31" s="405"/>
      <c r="G31" s="93">
        <f t="shared" si="0"/>
        <v>31.625</v>
      </c>
      <c r="H31" s="94">
        <v>8</v>
      </c>
      <c r="I31" s="88">
        <v>253</v>
      </c>
      <c r="J31" s="405"/>
      <c r="K31" s="422"/>
      <c r="L31" s="425"/>
      <c r="M31" s="428"/>
      <c r="N31" s="431"/>
      <c r="O31" s="434"/>
      <c r="P31" s="89"/>
      <c r="Q31" s="95" t="s">
        <v>62</v>
      </c>
      <c r="R31" s="418"/>
      <c r="S31" s="420"/>
      <c r="T31" s="420"/>
      <c r="U31" s="420"/>
      <c r="V31" s="420"/>
      <c r="W31" s="420"/>
    </row>
    <row r="32" spans="1:23" ht="24.95" customHeight="1" x14ac:dyDescent="0.25">
      <c r="A32" s="409"/>
      <c r="B32" s="96">
        <v>22210014</v>
      </c>
      <c r="C32" s="405"/>
      <c r="D32" s="84" t="s">
        <v>60</v>
      </c>
      <c r="E32" s="97" t="s">
        <v>63</v>
      </c>
      <c r="F32" s="405"/>
      <c r="G32" s="93">
        <f t="shared" si="0"/>
        <v>31.625</v>
      </c>
      <c r="H32" s="94">
        <v>8</v>
      </c>
      <c r="I32" s="88">
        <v>253</v>
      </c>
      <c r="J32" s="405"/>
      <c r="K32" s="422"/>
      <c r="L32" s="425"/>
      <c r="M32" s="428"/>
      <c r="N32" s="431"/>
      <c r="O32" s="434"/>
      <c r="P32" s="89"/>
      <c r="Q32" s="95" t="s">
        <v>47</v>
      </c>
      <c r="R32" s="418"/>
      <c r="S32" s="420"/>
      <c r="T32" s="420"/>
      <c r="U32" s="420"/>
      <c r="V32" s="420"/>
      <c r="W32" s="420"/>
    </row>
    <row r="33" spans="1:23" ht="24.95" customHeight="1" x14ac:dyDescent="0.2">
      <c r="A33" s="409"/>
      <c r="B33" s="91">
        <v>96151515</v>
      </c>
      <c r="C33" s="405"/>
      <c r="D33" s="98" t="s">
        <v>64</v>
      </c>
      <c r="E33" s="92"/>
      <c r="F33" s="405"/>
      <c r="G33" s="93">
        <f t="shared" si="0"/>
        <v>13.25</v>
      </c>
      <c r="H33" s="94">
        <v>8</v>
      </c>
      <c r="I33" s="84">
        <v>106</v>
      </c>
      <c r="J33" s="405"/>
      <c r="K33" s="422"/>
      <c r="L33" s="425"/>
      <c r="M33" s="428"/>
      <c r="N33" s="431"/>
      <c r="O33" s="434"/>
      <c r="P33" s="89"/>
      <c r="Q33" s="99" t="s">
        <v>47</v>
      </c>
      <c r="R33" s="418"/>
      <c r="S33" s="420"/>
      <c r="T33" s="420"/>
      <c r="U33" s="420"/>
      <c r="V33" s="420"/>
      <c r="W33" s="420"/>
    </row>
    <row r="34" spans="1:23" ht="24.95" customHeight="1" thickBot="1" x14ac:dyDescent="0.3">
      <c r="A34" s="409"/>
      <c r="B34" s="96">
        <v>96151520</v>
      </c>
      <c r="C34" s="405"/>
      <c r="D34" s="100" t="s">
        <v>64</v>
      </c>
      <c r="E34" s="97"/>
      <c r="F34" s="405"/>
      <c r="G34" s="93">
        <f t="shared" si="0"/>
        <v>13.25</v>
      </c>
      <c r="H34" s="94">
        <v>8</v>
      </c>
      <c r="I34" s="101">
        <v>106</v>
      </c>
      <c r="J34" s="405"/>
      <c r="K34" s="423"/>
      <c r="L34" s="426"/>
      <c r="M34" s="429"/>
      <c r="N34" s="432"/>
      <c r="O34" s="435"/>
      <c r="P34" s="89"/>
      <c r="Q34" s="99" t="s">
        <v>47</v>
      </c>
      <c r="R34" s="419"/>
      <c r="S34" s="420"/>
      <c r="T34" s="420"/>
      <c r="U34" s="420"/>
      <c r="V34" s="420"/>
      <c r="W34" s="420"/>
    </row>
    <row r="35" spans="1:23" ht="24.95" customHeight="1" x14ac:dyDescent="0.2">
      <c r="A35" s="409"/>
      <c r="B35" s="91">
        <v>96151515</v>
      </c>
      <c r="C35" s="410">
        <v>5</v>
      </c>
      <c r="D35" s="102" t="s">
        <v>65</v>
      </c>
      <c r="E35" s="92"/>
      <c r="F35" s="410">
        <f>SUM(I35:I42)/160</f>
        <v>8.03125</v>
      </c>
      <c r="G35" s="56">
        <f t="shared" si="0"/>
        <v>13.25</v>
      </c>
      <c r="H35" s="57">
        <v>8</v>
      </c>
      <c r="I35" s="103">
        <v>106</v>
      </c>
      <c r="J35" s="410" t="s">
        <v>39</v>
      </c>
      <c r="K35" s="341">
        <v>44621</v>
      </c>
      <c r="L35" s="341">
        <v>44865</v>
      </c>
      <c r="M35" s="383">
        <v>4406720</v>
      </c>
      <c r="N35" s="310">
        <v>36428885</v>
      </c>
      <c r="O35" s="415" t="s">
        <v>40</v>
      </c>
      <c r="P35" s="89"/>
      <c r="Q35" s="104" t="s">
        <v>66</v>
      </c>
      <c r="R35" s="417" t="s">
        <v>67</v>
      </c>
      <c r="S35" s="305">
        <v>7255</v>
      </c>
      <c r="T35" s="306"/>
      <c r="U35" s="305"/>
      <c r="V35" s="309" t="s">
        <v>68</v>
      </c>
      <c r="W35" s="305">
        <v>3154659</v>
      </c>
    </row>
    <row r="36" spans="1:23" ht="24.95" customHeight="1" x14ac:dyDescent="0.2">
      <c r="A36" s="411"/>
      <c r="B36" s="105">
        <v>96151515</v>
      </c>
      <c r="C36" s="410"/>
      <c r="D36" s="106" t="s">
        <v>37</v>
      </c>
      <c r="E36" s="107" t="s">
        <v>61</v>
      </c>
      <c r="F36" s="410"/>
      <c r="G36" s="49">
        <f t="shared" si="0"/>
        <v>25.75</v>
      </c>
      <c r="H36" s="50">
        <v>8</v>
      </c>
      <c r="I36" s="108">
        <v>206</v>
      </c>
      <c r="J36" s="410"/>
      <c r="K36" s="342"/>
      <c r="L36" s="342"/>
      <c r="M36" s="384"/>
      <c r="N36" s="311"/>
      <c r="O36" s="396"/>
      <c r="P36" s="109"/>
      <c r="Q36" s="110" t="s">
        <v>47</v>
      </c>
      <c r="R36" s="418"/>
      <c r="S36" s="305"/>
      <c r="T36" s="307"/>
      <c r="U36" s="305"/>
      <c r="V36" s="309"/>
      <c r="W36" s="305"/>
    </row>
    <row r="37" spans="1:23" ht="24.95" customHeight="1" x14ac:dyDescent="0.2">
      <c r="A37" s="411"/>
      <c r="B37" s="105">
        <v>96151522</v>
      </c>
      <c r="C37" s="410"/>
      <c r="D37" s="111" t="s">
        <v>37</v>
      </c>
      <c r="E37" s="107" t="s">
        <v>69</v>
      </c>
      <c r="F37" s="410"/>
      <c r="G37" s="49">
        <f t="shared" si="0"/>
        <v>25.75</v>
      </c>
      <c r="H37" s="50">
        <v>8</v>
      </c>
      <c r="I37" s="112">
        <v>206</v>
      </c>
      <c r="J37" s="410"/>
      <c r="K37" s="342"/>
      <c r="L37" s="342"/>
      <c r="M37" s="384"/>
      <c r="N37" s="311"/>
      <c r="O37" s="396"/>
      <c r="P37" s="109"/>
      <c r="Q37" s="110" t="s">
        <v>41</v>
      </c>
      <c r="R37" s="418"/>
      <c r="S37" s="305"/>
      <c r="T37" s="307"/>
      <c r="U37" s="305"/>
      <c r="V37" s="309"/>
      <c r="W37" s="305"/>
    </row>
    <row r="38" spans="1:23" ht="24.95" customHeight="1" x14ac:dyDescent="0.2">
      <c r="A38" s="411"/>
      <c r="B38" s="105">
        <v>96151520</v>
      </c>
      <c r="C38" s="410"/>
      <c r="D38" s="113" t="s">
        <v>70</v>
      </c>
      <c r="E38" s="107" t="s">
        <v>69</v>
      </c>
      <c r="F38" s="410"/>
      <c r="G38" s="49">
        <f t="shared" si="0"/>
        <v>25.125</v>
      </c>
      <c r="H38" s="50">
        <v>8</v>
      </c>
      <c r="I38" s="114">
        <v>201</v>
      </c>
      <c r="J38" s="410"/>
      <c r="K38" s="342"/>
      <c r="L38" s="342"/>
      <c r="M38" s="384"/>
      <c r="N38" s="311"/>
      <c r="O38" s="396"/>
      <c r="P38" s="109"/>
      <c r="Q38" s="110" t="s">
        <v>46</v>
      </c>
      <c r="R38" s="418"/>
      <c r="S38" s="305"/>
      <c r="T38" s="307"/>
      <c r="U38" s="305"/>
      <c r="V38" s="309"/>
      <c r="W38" s="305"/>
    </row>
    <row r="39" spans="1:23" ht="24.95" customHeight="1" x14ac:dyDescent="0.2">
      <c r="A39" s="411"/>
      <c r="B39" s="105"/>
      <c r="C39" s="410"/>
      <c r="D39" s="77" t="s">
        <v>71</v>
      </c>
      <c r="E39" s="107"/>
      <c r="F39" s="410"/>
      <c r="G39" s="49">
        <f t="shared" si="0"/>
        <v>7.25</v>
      </c>
      <c r="H39" s="50">
        <v>8</v>
      </c>
      <c r="I39" s="115">
        <v>58</v>
      </c>
      <c r="J39" s="410"/>
      <c r="K39" s="342"/>
      <c r="L39" s="342"/>
      <c r="M39" s="384"/>
      <c r="N39" s="311"/>
      <c r="O39" s="396"/>
      <c r="P39" s="109"/>
      <c r="Q39" s="110"/>
      <c r="R39" s="418"/>
      <c r="S39" s="305"/>
      <c r="T39" s="307"/>
      <c r="U39" s="305"/>
      <c r="V39" s="309"/>
      <c r="W39" s="305"/>
    </row>
    <row r="40" spans="1:23" ht="24.95" customHeight="1" x14ac:dyDescent="0.2">
      <c r="A40" s="411"/>
      <c r="B40" s="105">
        <v>96151514</v>
      </c>
      <c r="C40" s="410"/>
      <c r="D40" s="113" t="s">
        <v>70</v>
      </c>
      <c r="E40" s="107"/>
      <c r="F40" s="410"/>
      <c r="G40" s="49">
        <f t="shared" si="0"/>
        <v>25.125</v>
      </c>
      <c r="H40" s="50">
        <v>8</v>
      </c>
      <c r="I40" s="114">
        <v>201</v>
      </c>
      <c r="J40" s="410"/>
      <c r="K40" s="342"/>
      <c r="L40" s="342"/>
      <c r="M40" s="384"/>
      <c r="N40" s="311"/>
      <c r="O40" s="396"/>
      <c r="P40" s="109"/>
      <c r="Q40" s="110" t="s">
        <v>41</v>
      </c>
      <c r="R40" s="418"/>
      <c r="S40" s="305"/>
      <c r="T40" s="307"/>
      <c r="U40" s="305"/>
      <c r="V40" s="309"/>
      <c r="W40" s="305"/>
    </row>
    <row r="41" spans="1:23" ht="24.95" customHeight="1" x14ac:dyDescent="0.2">
      <c r="A41" s="411"/>
      <c r="B41" s="105"/>
      <c r="C41" s="410"/>
      <c r="D41" s="77" t="s">
        <v>64</v>
      </c>
      <c r="E41" s="107"/>
      <c r="F41" s="410"/>
      <c r="G41" s="49">
        <f t="shared" si="0"/>
        <v>13.25</v>
      </c>
      <c r="H41" s="50">
        <v>8</v>
      </c>
      <c r="I41" s="114">
        <v>106</v>
      </c>
      <c r="J41" s="410"/>
      <c r="K41" s="342"/>
      <c r="L41" s="342"/>
      <c r="M41" s="384"/>
      <c r="N41" s="311"/>
      <c r="O41" s="396"/>
      <c r="P41" s="109"/>
      <c r="Q41" s="110"/>
      <c r="R41" s="418"/>
      <c r="S41" s="305"/>
      <c r="T41" s="307"/>
      <c r="U41" s="305"/>
      <c r="V41" s="309"/>
      <c r="W41" s="305"/>
    </row>
    <row r="42" spans="1:23" ht="24.95" customHeight="1" thickBot="1" x14ac:dyDescent="0.25">
      <c r="A42" s="411"/>
      <c r="B42" s="105">
        <v>96151514</v>
      </c>
      <c r="C42" s="410"/>
      <c r="D42" s="54" t="s">
        <v>72</v>
      </c>
      <c r="E42" s="107"/>
      <c r="F42" s="410"/>
      <c r="G42" s="49">
        <f t="shared" si="0"/>
        <v>25.125</v>
      </c>
      <c r="H42" s="50">
        <v>8</v>
      </c>
      <c r="I42" s="116">
        <v>201</v>
      </c>
      <c r="J42" s="410"/>
      <c r="K42" s="343"/>
      <c r="L42" s="343"/>
      <c r="M42" s="385"/>
      <c r="N42" s="312"/>
      <c r="O42" s="416"/>
      <c r="P42" s="109"/>
      <c r="Q42" s="110" t="s">
        <v>45</v>
      </c>
      <c r="R42" s="419"/>
      <c r="S42" s="305"/>
      <c r="T42" s="308"/>
      <c r="U42" s="305"/>
      <c r="V42" s="309"/>
      <c r="W42" s="305"/>
    </row>
    <row r="43" spans="1:23" ht="24.95" customHeight="1" x14ac:dyDescent="0.2">
      <c r="A43" s="412"/>
      <c r="B43" s="117"/>
      <c r="C43" s="413">
        <v>6</v>
      </c>
      <c r="D43" s="118" t="s">
        <v>73</v>
      </c>
      <c r="E43" s="119"/>
      <c r="F43" s="413">
        <f>SUM(I43:I47)/160</f>
        <v>6.5125000000000002</v>
      </c>
      <c r="G43" s="120">
        <f t="shared" si="0"/>
        <v>32.875</v>
      </c>
      <c r="H43" s="121">
        <v>8</v>
      </c>
      <c r="I43" s="122">
        <v>263</v>
      </c>
      <c r="J43" s="413" t="s">
        <v>39</v>
      </c>
      <c r="K43" s="328">
        <v>44652</v>
      </c>
      <c r="L43" s="328">
        <v>44851</v>
      </c>
      <c r="M43" s="401">
        <v>4406720</v>
      </c>
      <c r="N43" s="333">
        <v>28937461</v>
      </c>
      <c r="O43" s="351" t="s">
        <v>74</v>
      </c>
      <c r="P43" s="109"/>
      <c r="Q43" s="123" t="s">
        <v>41</v>
      </c>
      <c r="R43" s="303" t="s">
        <v>75</v>
      </c>
      <c r="S43" s="320">
        <v>7300</v>
      </c>
      <c r="T43" s="320" t="s">
        <v>76</v>
      </c>
      <c r="U43" s="320">
        <v>61371</v>
      </c>
      <c r="V43" s="320"/>
      <c r="W43" s="320"/>
    </row>
    <row r="44" spans="1:23" ht="24.95" customHeight="1" thickBot="1" x14ac:dyDescent="0.25">
      <c r="A44" s="412"/>
      <c r="B44" s="124">
        <v>96151523</v>
      </c>
      <c r="C44" s="413"/>
      <c r="D44" s="98" t="s">
        <v>77</v>
      </c>
      <c r="E44" s="125" t="s">
        <v>78</v>
      </c>
      <c r="F44" s="413"/>
      <c r="G44" s="65">
        <f t="shared" si="0"/>
        <v>26.25</v>
      </c>
      <c r="H44" s="66">
        <v>8</v>
      </c>
      <c r="I44" s="126">
        <v>210</v>
      </c>
      <c r="J44" s="413"/>
      <c r="K44" s="294"/>
      <c r="L44" s="294"/>
      <c r="M44" s="402"/>
      <c r="N44" s="334"/>
      <c r="O44" s="352"/>
      <c r="P44" s="127"/>
      <c r="Q44" s="128" t="s">
        <v>41</v>
      </c>
      <c r="R44" s="304"/>
      <c r="S44" s="320"/>
      <c r="T44" s="320"/>
      <c r="U44" s="320"/>
      <c r="V44" s="320"/>
      <c r="W44" s="320"/>
    </row>
    <row r="45" spans="1:23" ht="24.95" customHeight="1" x14ac:dyDescent="0.2">
      <c r="A45" s="380">
        <v>6</v>
      </c>
      <c r="B45" s="129">
        <v>96151522</v>
      </c>
      <c r="C45" s="413"/>
      <c r="D45" s="98" t="s">
        <v>77</v>
      </c>
      <c r="E45" s="130" t="s">
        <v>78</v>
      </c>
      <c r="F45" s="413"/>
      <c r="G45" s="131">
        <f t="shared" si="0"/>
        <v>26.25</v>
      </c>
      <c r="H45" s="132">
        <v>8</v>
      </c>
      <c r="I45" s="126">
        <v>210</v>
      </c>
      <c r="J45" s="413"/>
      <c r="K45" s="294"/>
      <c r="L45" s="294"/>
      <c r="M45" s="402"/>
      <c r="N45" s="334"/>
      <c r="O45" s="352"/>
      <c r="P45" s="133"/>
      <c r="Q45" s="134" t="s">
        <v>44</v>
      </c>
      <c r="R45" s="304"/>
      <c r="S45" s="320"/>
      <c r="T45" s="320"/>
      <c r="U45" s="320"/>
      <c r="V45" s="320"/>
      <c r="W45" s="320"/>
    </row>
    <row r="46" spans="1:23" ht="24.95" customHeight="1" x14ac:dyDescent="0.2">
      <c r="A46" s="381"/>
      <c r="B46" s="135">
        <v>96151520</v>
      </c>
      <c r="C46" s="413"/>
      <c r="D46" s="98" t="s">
        <v>79</v>
      </c>
      <c r="E46" s="136" t="s">
        <v>78</v>
      </c>
      <c r="F46" s="413"/>
      <c r="G46" s="59">
        <f t="shared" si="0"/>
        <v>31.625</v>
      </c>
      <c r="H46" s="60">
        <v>8</v>
      </c>
      <c r="I46" s="126">
        <v>253</v>
      </c>
      <c r="J46" s="413"/>
      <c r="K46" s="294"/>
      <c r="L46" s="294"/>
      <c r="M46" s="402"/>
      <c r="N46" s="334"/>
      <c r="O46" s="352"/>
      <c r="P46" s="133"/>
      <c r="Q46" s="137" t="s">
        <v>45</v>
      </c>
      <c r="R46" s="304"/>
      <c r="S46" s="320"/>
      <c r="T46" s="320"/>
      <c r="U46" s="320"/>
      <c r="V46" s="320"/>
      <c r="W46" s="320"/>
    </row>
    <row r="47" spans="1:23" ht="24.95" customHeight="1" thickBot="1" x14ac:dyDescent="0.25">
      <c r="A47" s="381"/>
      <c r="B47" s="135">
        <v>96151514</v>
      </c>
      <c r="C47" s="414"/>
      <c r="D47" s="100" t="s">
        <v>80</v>
      </c>
      <c r="E47" s="136" t="s">
        <v>78</v>
      </c>
      <c r="F47" s="414"/>
      <c r="G47" s="59">
        <f t="shared" si="0"/>
        <v>13.25</v>
      </c>
      <c r="H47" s="60">
        <v>8</v>
      </c>
      <c r="I47" s="138">
        <v>106</v>
      </c>
      <c r="J47" s="414"/>
      <c r="K47" s="329"/>
      <c r="L47" s="329"/>
      <c r="M47" s="403"/>
      <c r="N47" s="335"/>
      <c r="O47" s="353"/>
      <c r="P47" s="133"/>
      <c r="Q47" s="137" t="s">
        <v>47</v>
      </c>
      <c r="R47" s="319"/>
      <c r="S47" s="320"/>
      <c r="T47" s="320"/>
      <c r="U47" s="320"/>
      <c r="V47" s="320"/>
      <c r="W47" s="320"/>
    </row>
    <row r="48" spans="1:23" ht="24.95" customHeight="1" thickBot="1" x14ac:dyDescent="0.25">
      <c r="A48" s="381"/>
      <c r="B48" s="135">
        <v>96151519</v>
      </c>
      <c r="C48" s="398">
        <v>7</v>
      </c>
      <c r="D48" s="139" t="s">
        <v>81</v>
      </c>
      <c r="E48" s="136"/>
      <c r="F48" s="398">
        <f>SUM(I48:I51)/160</f>
        <v>5.46875</v>
      </c>
      <c r="G48" s="56">
        <f t="shared" si="0"/>
        <v>26.25</v>
      </c>
      <c r="H48" s="57">
        <v>8</v>
      </c>
      <c r="I48" s="140">
        <v>210</v>
      </c>
      <c r="J48" s="398" t="s">
        <v>39</v>
      </c>
      <c r="K48" s="341">
        <v>44653</v>
      </c>
      <c r="L48" s="341">
        <v>44848</v>
      </c>
      <c r="M48" s="383">
        <v>4406720</v>
      </c>
      <c r="N48" s="310">
        <v>24530741</v>
      </c>
      <c r="O48" s="396" t="s">
        <v>74</v>
      </c>
      <c r="P48" s="133"/>
      <c r="Q48" s="141" t="s">
        <v>44</v>
      </c>
      <c r="R48" s="303" t="s">
        <v>75</v>
      </c>
      <c r="S48" s="305">
        <v>7261</v>
      </c>
      <c r="T48" s="306"/>
      <c r="U48" s="305"/>
      <c r="V48" s="309" t="s">
        <v>152</v>
      </c>
      <c r="W48" s="305">
        <v>3154523</v>
      </c>
    </row>
    <row r="49" spans="1:34" ht="24.95" customHeight="1" x14ac:dyDescent="0.2">
      <c r="A49" s="381"/>
      <c r="B49" s="142">
        <v>96151515</v>
      </c>
      <c r="C49" s="399"/>
      <c r="D49" s="77" t="s">
        <v>73</v>
      </c>
      <c r="E49" s="143" t="s">
        <v>61</v>
      </c>
      <c r="F49" s="399"/>
      <c r="G49" s="144">
        <f t="shared" si="0"/>
        <v>32.875</v>
      </c>
      <c r="H49" s="145">
        <v>8</v>
      </c>
      <c r="I49" s="146">
        <v>263</v>
      </c>
      <c r="J49" s="399"/>
      <c r="K49" s="342"/>
      <c r="L49" s="342"/>
      <c r="M49" s="384"/>
      <c r="N49" s="311"/>
      <c r="O49" s="396"/>
      <c r="P49" s="133"/>
      <c r="Q49" s="147" t="s">
        <v>41</v>
      </c>
      <c r="R49" s="304"/>
      <c r="S49" s="305"/>
      <c r="T49" s="307"/>
      <c r="U49" s="305"/>
      <c r="V49" s="309"/>
      <c r="W49" s="305"/>
    </row>
    <row r="50" spans="1:34" ht="24.95" customHeight="1" x14ac:dyDescent="0.2">
      <c r="A50" s="381"/>
      <c r="B50" s="135">
        <v>96151522</v>
      </c>
      <c r="C50" s="399"/>
      <c r="D50" s="77" t="s">
        <v>82</v>
      </c>
      <c r="E50" s="136"/>
      <c r="F50" s="399"/>
      <c r="G50" s="56">
        <f t="shared" si="0"/>
        <v>25.125</v>
      </c>
      <c r="H50" s="57">
        <v>8</v>
      </c>
      <c r="I50" s="146">
        <v>201</v>
      </c>
      <c r="J50" s="399"/>
      <c r="K50" s="342"/>
      <c r="L50" s="342"/>
      <c r="M50" s="384"/>
      <c r="N50" s="311"/>
      <c r="O50" s="396"/>
      <c r="P50" s="133"/>
      <c r="Q50" s="76" t="s">
        <v>45</v>
      </c>
      <c r="R50" s="304"/>
      <c r="S50" s="305"/>
      <c r="T50" s="307"/>
      <c r="U50" s="305"/>
      <c r="V50" s="309"/>
      <c r="W50" s="305"/>
    </row>
    <row r="51" spans="1:34" ht="24.95" customHeight="1" thickBot="1" x14ac:dyDescent="0.25">
      <c r="A51" s="397"/>
      <c r="B51" s="148"/>
      <c r="C51" s="400"/>
      <c r="D51" s="149" t="s">
        <v>83</v>
      </c>
      <c r="E51" s="136"/>
      <c r="F51" s="400"/>
      <c r="G51" s="150">
        <f t="shared" si="0"/>
        <v>25.125</v>
      </c>
      <c r="H51" s="151">
        <v>8</v>
      </c>
      <c r="I51" s="152">
        <v>201</v>
      </c>
      <c r="J51" s="400"/>
      <c r="K51" s="343"/>
      <c r="L51" s="343"/>
      <c r="M51" s="385"/>
      <c r="N51" s="312"/>
      <c r="O51" s="396"/>
      <c r="P51" s="133"/>
      <c r="Q51" s="76" t="s">
        <v>41</v>
      </c>
      <c r="R51" s="319"/>
      <c r="S51" s="305"/>
      <c r="T51" s="308"/>
      <c r="U51" s="305"/>
      <c r="V51" s="309"/>
      <c r="W51" s="305"/>
    </row>
    <row r="52" spans="1:34" ht="24.95" customHeight="1" thickBot="1" x14ac:dyDescent="0.25">
      <c r="A52" s="397"/>
      <c r="B52" s="148"/>
      <c r="C52" s="404">
        <v>8</v>
      </c>
      <c r="D52" s="118" t="s">
        <v>84</v>
      </c>
      <c r="E52" s="153"/>
      <c r="F52" s="404">
        <f>SUM(I52:I59)/160</f>
        <v>9.21875</v>
      </c>
      <c r="G52" s="120">
        <f t="shared" si="0"/>
        <v>25.125</v>
      </c>
      <c r="H52" s="121">
        <v>8</v>
      </c>
      <c r="I52" s="61">
        <v>201</v>
      </c>
      <c r="J52" s="404" t="s">
        <v>39</v>
      </c>
      <c r="K52" s="328">
        <v>44621</v>
      </c>
      <c r="L52" s="328">
        <v>44905</v>
      </c>
      <c r="M52" s="401">
        <v>4406720</v>
      </c>
      <c r="N52" s="333">
        <v>41129387</v>
      </c>
      <c r="O52" s="393" t="s">
        <v>74</v>
      </c>
      <c r="P52" s="133"/>
      <c r="Q52" s="137" t="s">
        <v>41</v>
      </c>
      <c r="R52" s="313" t="s">
        <v>85</v>
      </c>
      <c r="S52" s="320">
        <v>7318</v>
      </c>
      <c r="T52" s="320" t="s">
        <v>86</v>
      </c>
      <c r="U52" s="320">
        <v>12682</v>
      </c>
      <c r="V52" s="320"/>
      <c r="W52" s="320"/>
    </row>
    <row r="53" spans="1:34" ht="24.95" customHeight="1" thickBot="1" x14ac:dyDescent="0.25">
      <c r="A53" s="390">
        <v>7</v>
      </c>
      <c r="B53" s="154">
        <v>73322034</v>
      </c>
      <c r="C53" s="405"/>
      <c r="D53" s="98" t="s">
        <v>87</v>
      </c>
      <c r="E53" s="155" t="s">
        <v>88</v>
      </c>
      <c r="F53" s="405"/>
      <c r="G53" s="70">
        <f t="shared" si="0"/>
        <v>25.125</v>
      </c>
      <c r="H53" s="71">
        <v>8</v>
      </c>
      <c r="I53" s="156">
        <v>201</v>
      </c>
      <c r="J53" s="405"/>
      <c r="K53" s="294"/>
      <c r="L53" s="294"/>
      <c r="M53" s="402"/>
      <c r="N53" s="334"/>
      <c r="O53" s="394"/>
      <c r="P53" s="157"/>
      <c r="Q53" s="158" t="s">
        <v>45</v>
      </c>
      <c r="R53" s="314"/>
      <c r="S53" s="320"/>
      <c r="T53" s="320"/>
      <c r="U53" s="320"/>
      <c r="V53" s="320"/>
      <c r="W53" s="320"/>
    </row>
    <row r="54" spans="1:34" ht="24.95" customHeight="1" thickBot="1" x14ac:dyDescent="0.25">
      <c r="A54" s="406"/>
      <c r="B54" s="159">
        <v>73321151</v>
      </c>
      <c r="C54" s="405"/>
      <c r="D54" s="98" t="s">
        <v>87</v>
      </c>
      <c r="E54" s="155" t="s">
        <v>88</v>
      </c>
      <c r="F54" s="405"/>
      <c r="G54" s="70">
        <f t="shared" si="0"/>
        <v>25.125</v>
      </c>
      <c r="H54" s="71">
        <v>8</v>
      </c>
      <c r="I54" s="156">
        <v>201</v>
      </c>
      <c r="J54" s="405"/>
      <c r="K54" s="294"/>
      <c r="L54" s="294"/>
      <c r="M54" s="402"/>
      <c r="N54" s="334"/>
      <c r="O54" s="394"/>
      <c r="P54" s="160"/>
      <c r="Q54" s="137" t="s">
        <v>46</v>
      </c>
      <c r="R54" s="314"/>
      <c r="S54" s="320"/>
      <c r="T54" s="320"/>
      <c r="U54" s="320"/>
      <c r="V54" s="320"/>
      <c r="W54" s="320"/>
    </row>
    <row r="55" spans="1:34" ht="24.95" customHeight="1" thickBot="1" x14ac:dyDescent="0.25">
      <c r="A55" s="406"/>
      <c r="B55" s="159">
        <v>23000136</v>
      </c>
      <c r="C55" s="405"/>
      <c r="D55" s="98" t="s">
        <v>89</v>
      </c>
      <c r="E55" s="155"/>
      <c r="F55" s="405"/>
      <c r="G55" s="70">
        <f t="shared" si="0"/>
        <v>26.25</v>
      </c>
      <c r="H55" s="71">
        <v>8</v>
      </c>
      <c r="I55" s="156">
        <v>210</v>
      </c>
      <c r="J55" s="405"/>
      <c r="K55" s="294"/>
      <c r="L55" s="294"/>
      <c r="M55" s="402"/>
      <c r="N55" s="334"/>
      <c r="O55" s="394"/>
      <c r="P55" s="160"/>
      <c r="Q55" s="137" t="s">
        <v>44</v>
      </c>
      <c r="R55" s="314"/>
      <c r="S55" s="320"/>
      <c r="T55" s="320"/>
      <c r="U55" s="320"/>
      <c r="V55" s="320"/>
      <c r="W55" s="320"/>
    </row>
    <row r="56" spans="1:34" ht="36.75" customHeight="1" thickBot="1" x14ac:dyDescent="0.25">
      <c r="A56" s="390">
        <v>7</v>
      </c>
      <c r="B56" s="154">
        <v>73322034</v>
      </c>
      <c r="C56" s="405"/>
      <c r="D56" s="98" t="s">
        <v>89</v>
      </c>
      <c r="E56" s="161" t="s">
        <v>90</v>
      </c>
      <c r="F56" s="405"/>
      <c r="G56" s="70">
        <f t="shared" si="0"/>
        <v>26.25</v>
      </c>
      <c r="H56" s="71">
        <v>8</v>
      </c>
      <c r="I56" s="162">
        <v>210</v>
      </c>
      <c r="J56" s="405"/>
      <c r="K56" s="294"/>
      <c r="L56" s="294"/>
      <c r="M56" s="402"/>
      <c r="N56" s="334"/>
      <c r="O56" s="394"/>
      <c r="P56" s="163"/>
      <c r="Q56" s="164" t="s">
        <v>47</v>
      </c>
      <c r="R56" s="314"/>
      <c r="S56" s="320"/>
      <c r="T56" s="320"/>
      <c r="U56" s="320"/>
      <c r="V56" s="320"/>
      <c r="W56" s="320"/>
    </row>
    <row r="57" spans="1:34" ht="36.75" thickBot="1" x14ac:dyDescent="0.25">
      <c r="A57" s="391"/>
      <c r="B57" s="165"/>
      <c r="C57" s="405"/>
      <c r="D57" s="98" t="s">
        <v>91</v>
      </c>
      <c r="E57" s="161" t="s">
        <v>92</v>
      </c>
      <c r="F57" s="405"/>
      <c r="G57" s="166">
        <f t="shared" si="0"/>
        <v>25.25</v>
      </c>
      <c r="H57" s="167">
        <v>8</v>
      </c>
      <c r="I57" s="156">
        <v>202</v>
      </c>
      <c r="J57" s="405"/>
      <c r="K57" s="294"/>
      <c r="L57" s="294"/>
      <c r="M57" s="402"/>
      <c r="N57" s="334"/>
      <c r="O57" s="394"/>
      <c r="P57" s="168"/>
      <c r="Q57" s="164" t="s">
        <v>41</v>
      </c>
      <c r="R57" s="314"/>
      <c r="S57" s="320"/>
      <c r="T57" s="320"/>
      <c r="U57" s="320"/>
      <c r="V57" s="320"/>
      <c r="W57" s="320"/>
    </row>
    <row r="58" spans="1:34" ht="23.25" thickBot="1" x14ac:dyDescent="0.25">
      <c r="A58" s="391"/>
      <c r="B58" s="165"/>
      <c r="C58" s="405"/>
      <c r="D58" s="98" t="s">
        <v>91</v>
      </c>
      <c r="E58" s="161"/>
      <c r="F58" s="405"/>
      <c r="G58" s="166">
        <f t="shared" si="0"/>
        <v>25.25</v>
      </c>
      <c r="H58" s="167">
        <v>8</v>
      </c>
      <c r="I58" s="156">
        <v>202</v>
      </c>
      <c r="J58" s="405"/>
      <c r="K58" s="294"/>
      <c r="L58" s="294"/>
      <c r="M58" s="402"/>
      <c r="N58" s="334"/>
      <c r="O58" s="394"/>
      <c r="P58" s="168"/>
      <c r="Q58" s="164" t="s">
        <v>45</v>
      </c>
      <c r="R58" s="314"/>
      <c r="S58" s="320"/>
      <c r="T58" s="320"/>
      <c r="U58" s="320"/>
      <c r="V58" s="320"/>
      <c r="W58" s="320"/>
    </row>
    <row r="59" spans="1:34" ht="14.25" thickBot="1" x14ac:dyDescent="0.25">
      <c r="A59" s="391"/>
      <c r="B59" s="165"/>
      <c r="C59" s="405"/>
      <c r="D59" s="100" t="s">
        <v>93</v>
      </c>
      <c r="E59" s="161"/>
      <c r="F59" s="405"/>
      <c r="G59" s="166">
        <f t="shared" si="0"/>
        <v>6</v>
      </c>
      <c r="H59" s="167">
        <v>8</v>
      </c>
      <c r="I59" s="169">
        <v>48</v>
      </c>
      <c r="J59" s="405"/>
      <c r="K59" s="329"/>
      <c r="L59" s="329"/>
      <c r="M59" s="403"/>
      <c r="N59" s="335"/>
      <c r="O59" s="395"/>
      <c r="P59" s="168"/>
      <c r="Q59" s="164" t="s">
        <v>44</v>
      </c>
      <c r="R59" s="389"/>
      <c r="S59" s="320"/>
      <c r="T59" s="320"/>
      <c r="U59" s="320"/>
      <c r="V59" s="320"/>
      <c r="W59" s="320"/>
    </row>
    <row r="60" spans="1:34" ht="36.75" customHeight="1" thickBot="1" x14ac:dyDescent="0.25">
      <c r="A60" s="391"/>
      <c r="B60" s="165"/>
      <c r="C60" s="407">
        <v>9</v>
      </c>
      <c r="D60" s="74" t="s">
        <v>94</v>
      </c>
      <c r="E60" s="161"/>
      <c r="F60" s="407">
        <f>SUM(I60:I65)/160</f>
        <v>7.6187500000000004</v>
      </c>
      <c r="G60" s="144">
        <f t="shared" si="0"/>
        <v>31.625</v>
      </c>
      <c r="H60" s="145">
        <v>8</v>
      </c>
      <c r="I60" s="43">
        <v>253</v>
      </c>
      <c r="J60" s="407" t="s">
        <v>39</v>
      </c>
      <c r="K60" s="341">
        <v>44621</v>
      </c>
      <c r="L60" s="341">
        <v>44854</v>
      </c>
      <c r="M60" s="383">
        <v>4406720</v>
      </c>
      <c r="N60" s="310">
        <v>33784853</v>
      </c>
      <c r="O60" s="386" t="s">
        <v>95</v>
      </c>
      <c r="P60" s="168"/>
      <c r="Q60" s="170"/>
      <c r="R60" s="339" t="s">
        <v>96</v>
      </c>
      <c r="S60" s="305">
        <v>7352</v>
      </c>
      <c r="T60" s="305" t="s">
        <v>97</v>
      </c>
      <c r="U60" s="305">
        <v>24584</v>
      </c>
      <c r="V60" s="305"/>
      <c r="W60" s="305"/>
    </row>
    <row r="61" spans="1:34" ht="41.25" thickBot="1" x14ac:dyDescent="0.25">
      <c r="A61" s="406"/>
      <c r="B61" s="159">
        <v>73321151</v>
      </c>
      <c r="C61" s="407"/>
      <c r="D61" s="77" t="s">
        <v>94</v>
      </c>
      <c r="E61" s="129" t="s">
        <v>98</v>
      </c>
      <c r="F61" s="407"/>
      <c r="G61" s="144">
        <f t="shared" si="0"/>
        <v>31.625</v>
      </c>
      <c r="H61" s="145">
        <v>8</v>
      </c>
      <c r="I61" s="171">
        <v>253</v>
      </c>
      <c r="J61" s="407"/>
      <c r="K61" s="342"/>
      <c r="L61" s="342"/>
      <c r="M61" s="384"/>
      <c r="N61" s="311"/>
      <c r="O61" s="387"/>
      <c r="P61" s="168"/>
      <c r="Q61" s="170" t="s">
        <v>62</v>
      </c>
      <c r="R61" s="314"/>
      <c r="S61" s="305"/>
      <c r="T61" s="305"/>
      <c r="U61" s="305"/>
      <c r="V61" s="305"/>
      <c r="W61" s="305"/>
    </row>
    <row r="62" spans="1:34" s="177" customFormat="1" ht="24" customHeight="1" thickBot="1" x14ac:dyDescent="0.25">
      <c r="A62" s="380">
        <v>8</v>
      </c>
      <c r="B62" s="172">
        <v>73321151</v>
      </c>
      <c r="C62" s="407"/>
      <c r="D62" s="77" t="s">
        <v>99</v>
      </c>
      <c r="E62" s="173" t="s">
        <v>69</v>
      </c>
      <c r="F62" s="407"/>
      <c r="G62" s="174">
        <f t="shared" si="0"/>
        <v>7.25</v>
      </c>
      <c r="H62" s="175">
        <v>8</v>
      </c>
      <c r="I62" s="171">
        <v>58</v>
      </c>
      <c r="J62" s="407"/>
      <c r="K62" s="342"/>
      <c r="L62" s="342"/>
      <c r="M62" s="384"/>
      <c r="N62" s="311"/>
      <c r="O62" s="387"/>
      <c r="P62" s="109"/>
      <c r="Q62" s="176" t="s">
        <v>100</v>
      </c>
      <c r="R62" s="314"/>
      <c r="S62" s="305"/>
      <c r="T62" s="305"/>
      <c r="U62" s="305"/>
      <c r="V62" s="305"/>
      <c r="W62" s="305"/>
      <c r="X62" s="3"/>
      <c r="Y62" s="3"/>
      <c r="Z62" s="3"/>
      <c r="AA62" s="3"/>
      <c r="AB62" s="3"/>
      <c r="AC62" s="3"/>
      <c r="AD62" s="3"/>
      <c r="AE62" s="3"/>
      <c r="AF62" s="3"/>
      <c r="AG62" s="3"/>
      <c r="AH62" s="3"/>
    </row>
    <row r="63" spans="1:34" ht="24.75" thickBot="1" x14ac:dyDescent="0.25">
      <c r="A63" s="381"/>
      <c r="B63" s="178">
        <v>73340237</v>
      </c>
      <c r="C63" s="407"/>
      <c r="D63" s="77" t="s">
        <v>101</v>
      </c>
      <c r="E63" s="179" t="s">
        <v>88</v>
      </c>
      <c r="F63" s="407"/>
      <c r="G63" s="41">
        <f t="shared" si="0"/>
        <v>25.125</v>
      </c>
      <c r="H63" s="42">
        <v>8</v>
      </c>
      <c r="I63" s="171">
        <v>201</v>
      </c>
      <c r="J63" s="407"/>
      <c r="K63" s="342"/>
      <c r="L63" s="342"/>
      <c r="M63" s="384"/>
      <c r="N63" s="311"/>
      <c r="O63" s="387"/>
      <c r="P63" s="109"/>
      <c r="Q63" s="76" t="s">
        <v>47</v>
      </c>
      <c r="R63" s="314"/>
      <c r="S63" s="305"/>
      <c r="T63" s="305"/>
      <c r="U63" s="305"/>
      <c r="V63" s="305"/>
      <c r="W63" s="305"/>
    </row>
    <row r="64" spans="1:34" ht="24.75" thickBot="1" x14ac:dyDescent="0.25">
      <c r="A64" s="381"/>
      <c r="B64" s="178"/>
      <c r="C64" s="407"/>
      <c r="D64" s="77" t="s">
        <v>101</v>
      </c>
      <c r="E64" s="179" t="s">
        <v>88</v>
      </c>
      <c r="F64" s="407"/>
      <c r="G64" s="41">
        <f t="shared" si="0"/>
        <v>25.125</v>
      </c>
      <c r="H64" s="42">
        <v>8</v>
      </c>
      <c r="I64" s="171">
        <v>201</v>
      </c>
      <c r="J64" s="407"/>
      <c r="K64" s="342"/>
      <c r="L64" s="342"/>
      <c r="M64" s="384"/>
      <c r="N64" s="311"/>
      <c r="O64" s="387"/>
      <c r="P64" s="109"/>
      <c r="Q64" s="76" t="s">
        <v>47</v>
      </c>
      <c r="R64" s="314"/>
      <c r="S64" s="305"/>
      <c r="T64" s="305"/>
      <c r="U64" s="305"/>
      <c r="V64" s="305"/>
      <c r="W64" s="305"/>
    </row>
    <row r="65" spans="1:23" ht="24.95" customHeight="1" thickBot="1" x14ac:dyDescent="0.25">
      <c r="A65" s="381"/>
      <c r="B65" s="178"/>
      <c r="C65" s="407"/>
      <c r="D65" s="54" t="s">
        <v>102</v>
      </c>
      <c r="E65" s="180"/>
      <c r="F65" s="407"/>
      <c r="G65" s="41">
        <f t="shared" si="0"/>
        <v>31.625</v>
      </c>
      <c r="H65" s="42">
        <v>8</v>
      </c>
      <c r="I65" s="116">
        <v>253</v>
      </c>
      <c r="J65" s="407"/>
      <c r="K65" s="343"/>
      <c r="L65" s="343"/>
      <c r="M65" s="385"/>
      <c r="N65" s="312"/>
      <c r="O65" s="388"/>
      <c r="P65" s="109"/>
      <c r="Q65" s="181" t="s">
        <v>47</v>
      </c>
      <c r="R65" s="389"/>
      <c r="S65" s="305"/>
      <c r="T65" s="305"/>
      <c r="U65" s="305"/>
      <c r="V65" s="305"/>
      <c r="W65" s="305"/>
    </row>
    <row r="66" spans="1:23" s="185" customFormat="1" ht="24.95" customHeight="1" thickBot="1" x14ac:dyDescent="0.25">
      <c r="A66" s="381"/>
      <c r="B66" s="182"/>
      <c r="C66" s="382">
        <v>10</v>
      </c>
      <c r="D66" s="118" t="s">
        <v>103</v>
      </c>
      <c r="E66" s="183"/>
      <c r="F66" s="382">
        <f>SUM(I66:I72)/160</f>
        <v>6.1124999999999998</v>
      </c>
      <c r="G66" s="70">
        <f t="shared" si="0"/>
        <v>25.125</v>
      </c>
      <c r="H66" s="71">
        <v>8</v>
      </c>
      <c r="I66" s="61">
        <v>201</v>
      </c>
      <c r="J66" s="382" t="s">
        <v>39</v>
      </c>
      <c r="K66" s="328">
        <v>44683</v>
      </c>
      <c r="L66" s="328">
        <v>44873</v>
      </c>
      <c r="M66" s="374">
        <v>4406720</v>
      </c>
      <c r="N66" s="333">
        <v>27027883</v>
      </c>
      <c r="O66" s="377" t="s">
        <v>95</v>
      </c>
      <c r="P66" s="109"/>
      <c r="Q66" s="184" t="s">
        <v>104</v>
      </c>
      <c r="R66" s="339" t="s">
        <v>96</v>
      </c>
      <c r="S66" s="320">
        <v>7375</v>
      </c>
      <c r="T66" s="321"/>
      <c r="U66" s="320"/>
      <c r="V66" s="324" t="s">
        <v>105</v>
      </c>
      <c r="W66" s="320">
        <v>3154567</v>
      </c>
    </row>
    <row r="67" spans="1:23" ht="24.95" customHeight="1" thickBot="1" x14ac:dyDescent="0.25">
      <c r="A67" s="381"/>
      <c r="B67" s="178"/>
      <c r="C67" s="382"/>
      <c r="D67" s="98" t="s">
        <v>103</v>
      </c>
      <c r="E67" s="179"/>
      <c r="F67" s="382"/>
      <c r="G67" s="70">
        <f t="shared" si="0"/>
        <v>25.125</v>
      </c>
      <c r="H67" s="71">
        <v>8</v>
      </c>
      <c r="I67" s="156">
        <v>201</v>
      </c>
      <c r="J67" s="382"/>
      <c r="K67" s="294"/>
      <c r="L67" s="294"/>
      <c r="M67" s="375"/>
      <c r="N67" s="334"/>
      <c r="O67" s="378"/>
      <c r="P67" s="109"/>
      <c r="Q67" s="186" t="s">
        <v>47</v>
      </c>
      <c r="R67" s="314"/>
      <c r="S67" s="320"/>
      <c r="T67" s="322"/>
      <c r="U67" s="320"/>
      <c r="V67" s="324"/>
      <c r="W67" s="320"/>
    </row>
    <row r="68" spans="1:23" s="192" customFormat="1" ht="24.95" customHeight="1" thickBot="1" x14ac:dyDescent="0.25">
      <c r="A68" s="390">
        <v>9</v>
      </c>
      <c r="B68" s="187">
        <v>76150302</v>
      </c>
      <c r="C68" s="382"/>
      <c r="D68" s="98" t="s">
        <v>106</v>
      </c>
      <c r="E68" s="188"/>
      <c r="F68" s="382"/>
      <c r="G68" s="189">
        <f t="shared" si="0"/>
        <v>25.125</v>
      </c>
      <c r="H68" s="190">
        <v>8</v>
      </c>
      <c r="I68" s="156">
        <v>201</v>
      </c>
      <c r="J68" s="382"/>
      <c r="K68" s="294"/>
      <c r="L68" s="294"/>
      <c r="M68" s="375"/>
      <c r="N68" s="334"/>
      <c r="O68" s="378"/>
      <c r="P68" s="109"/>
      <c r="Q68" s="191" t="s">
        <v>44</v>
      </c>
      <c r="R68" s="314"/>
      <c r="S68" s="320"/>
      <c r="T68" s="322"/>
      <c r="U68" s="320"/>
      <c r="V68" s="324"/>
      <c r="W68" s="320"/>
    </row>
    <row r="69" spans="1:23" s="192" customFormat="1" ht="24.95" customHeight="1" thickBot="1" x14ac:dyDescent="0.25">
      <c r="A69" s="391"/>
      <c r="B69" s="159">
        <v>73320726</v>
      </c>
      <c r="C69" s="382"/>
      <c r="D69" s="98" t="s">
        <v>106</v>
      </c>
      <c r="E69" s="161" t="s">
        <v>69</v>
      </c>
      <c r="F69" s="382"/>
      <c r="G69" s="166">
        <f t="shared" si="0"/>
        <v>25.125</v>
      </c>
      <c r="H69" s="167">
        <v>8</v>
      </c>
      <c r="I69" s="156">
        <v>201</v>
      </c>
      <c r="J69" s="382"/>
      <c r="K69" s="294"/>
      <c r="L69" s="294"/>
      <c r="M69" s="375"/>
      <c r="N69" s="334"/>
      <c r="O69" s="378"/>
      <c r="P69" s="193"/>
      <c r="Q69" s="78" t="s">
        <v>45</v>
      </c>
      <c r="R69" s="314"/>
      <c r="S69" s="320"/>
      <c r="T69" s="322"/>
      <c r="U69" s="320"/>
      <c r="V69" s="324"/>
      <c r="W69" s="320"/>
    </row>
    <row r="70" spans="1:23" s="192" customFormat="1" ht="24.95" customHeight="1" thickBot="1" x14ac:dyDescent="0.25">
      <c r="A70" s="194"/>
      <c r="B70" s="165"/>
      <c r="C70" s="382"/>
      <c r="D70" s="195" t="s">
        <v>107</v>
      </c>
      <c r="E70" s="196" t="s">
        <v>88</v>
      </c>
      <c r="F70" s="382"/>
      <c r="G70" s="166">
        <f t="shared" si="0"/>
        <v>7.25</v>
      </c>
      <c r="H70" s="167">
        <v>8</v>
      </c>
      <c r="I70" s="156">
        <v>58</v>
      </c>
      <c r="J70" s="382"/>
      <c r="K70" s="294"/>
      <c r="L70" s="294"/>
      <c r="M70" s="375"/>
      <c r="N70" s="334"/>
      <c r="O70" s="378"/>
      <c r="P70" s="197"/>
      <c r="Q70" s="186" t="s">
        <v>46</v>
      </c>
      <c r="R70" s="314"/>
      <c r="S70" s="320"/>
      <c r="T70" s="322"/>
      <c r="U70" s="320"/>
      <c r="V70" s="324"/>
      <c r="W70" s="320"/>
    </row>
    <row r="71" spans="1:23" s="192" customFormat="1" ht="24.95" customHeight="1" thickBot="1" x14ac:dyDescent="0.25">
      <c r="A71" s="194"/>
      <c r="B71" s="165"/>
      <c r="C71" s="382"/>
      <c r="D71" s="98" t="s">
        <v>108</v>
      </c>
      <c r="E71" s="196" t="s">
        <v>88</v>
      </c>
      <c r="F71" s="382"/>
      <c r="G71" s="166">
        <f t="shared" si="0"/>
        <v>7.25</v>
      </c>
      <c r="H71" s="167">
        <v>8</v>
      </c>
      <c r="I71" s="156">
        <v>58</v>
      </c>
      <c r="J71" s="382"/>
      <c r="K71" s="294"/>
      <c r="L71" s="294"/>
      <c r="M71" s="375"/>
      <c r="N71" s="334"/>
      <c r="O71" s="378"/>
      <c r="P71" s="197"/>
      <c r="Q71" s="184" t="s">
        <v>104</v>
      </c>
      <c r="R71" s="314"/>
      <c r="S71" s="320"/>
      <c r="T71" s="322"/>
      <c r="U71" s="320"/>
      <c r="V71" s="324"/>
      <c r="W71" s="320"/>
    </row>
    <row r="72" spans="1:23" s="192" customFormat="1" ht="24.95" customHeight="1" thickBot="1" x14ac:dyDescent="0.25">
      <c r="A72" s="390">
        <v>9</v>
      </c>
      <c r="B72" s="154">
        <v>76150302</v>
      </c>
      <c r="C72" s="382"/>
      <c r="D72" s="100" t="s">
        <v>109</v>
      </c>
      <c r="E72" s="161"/>
      <c r="F72" s="382"/>
      <c r="G72" s="166">
        <f t="shared" si="0"/>
        <v>7.25</v>
      </c>
      <c r="H72" s="167">
        <v>8</v>
      </c>
      <c r="I72" s="169">
        <v>58</v>
      </c>
      <c r="J72" s="382"/>
      <c r="K72" s="329"/>
      <c r="L72" s="329"/>
      <c r="M72" s="376"/>
      <c r="N72" s="335"/>
      <c r="O72" s="379"/>
      <c r="P72" s="197"/>
      <c r="Q72" s="184" t="s">
        <v>104</v>
      </c>
      <c r="R72" s="315"/>
      <c r="S72" s="320"/>
      <c r="T72" s="323"/>
      <c r="U72" s="320"/>
      <c r="V72" s="324"/>
      <c r="W72" s="320"/>
    </row>
    <row r="73" spans="1:23" s="192" customFormat="1" ht="24.95" customHeight="1" thickBot="1" x14ac:dyDescent="0.25">
      <c r="A73" s="391"/>
      <c r="B73" s="165"/>
      <c r="C73" s="392">
        <v>11</v>
      </c>
      <c r="D73" s="74" t="s">
        <v>110</v>
      </c>
      <c r="E73" s="161"/>
      <c r="F73" s="392">
        <f>SUM(I73:I78)/160</f>
        <v>7.4562499999999998</v>
      </c>
      <c r="G73" s="144">
        <f t="shared" si="0"/>
        <v>25.125</v>
      </c>
      <c r="H73" s="145">
        <v>8</v>
      </c>
      <c r="I73" s="43">
        <v>201</v>
      </c>
      <c r="J73" s="392" t="s">
        <v>39</v>
      </c>
      <c r="K73" s="341">
        <v>44621</v>
      </c>
      <c r="L73" s="341">
        <v>44848</v>
      </c>
      <c r="M73" s="362">
        <v>4406720</v>
      </c>
      <c r="N73" s="310">
        <v>32609728</v>
      </c>
      <c r="O73" s="365" t="s">
        <v>111</v>
      </c>
      <c r="P73" s="197"/>
      <c r="Q73" s="176" t="s">
        <v>104</v>
      </c>
      <c r="R73" s="368" t="s">
        <v>112</v>
      </c>
      <c r="S73" s="305">
        <v>7393</v>
      </c>
      <c r="T73" s="306"/>
      <c r="U73" s="305"/>
      <c r="V73" s="354" t="s">
        <v>151</v>
      </c>
      <c r="W73" s="305">
        <v>3154564</v>
      </c>
    </row>
    <row r="74" spans="1:23" s="192" customFormat="1" ht="24.95" customHeight="1" thickBot="1" x14ac:dyDescent="0.25">
      <c r="A74" s="391"/>
      <c r="B74" s="165"/>
      <c r="C74" s="392"/>
      <c r="D74" s="77" t="s">
        <v>110</v>
      </c>
      <c r="E74" s="198"/>
      <c r="F74" s="392"/>
      <c r="G74" s="144">
        <f t="shared" si="0"/>
        <v>25.125</v>
      </c>
      <c r="H74" s="145">
        <v>8</v>
      </c>
      <c r="I74" s="171">
        <v>201</v>
      </c>
      <c r="J74" s="392"/>
      <c r="K74" s="342"/>
      <c r="L74" s="342"/>
      <c r="M74" s="363"/>
      <c r="N74" s="311"/>
      <c r="O74" s="366"/>
      <c r="P74" s="197"/>
      <c r="Q74" s="176" t="s">
        <v>46</v>
      </c>
      <c r="R74" s="369"/>
      <c r="S74" s="305"/>
      <c r="T74" s="307"/>
      <c r="U74" s="305"/>
      <c r="V74" s="354"/>
      <c r="W74" s="305"/>
    </row>
    <row r="75" spans="1:23" s="192" customFormat="1" ht="24.95" customHeight="1" thickBot="1" x14ac:dyDescent="0.25">
      <c r="A75" s="391"/>
      <c r="B75" s="159">
        <v>73320726</v>
      </c>
      <c r="C75" s="392"/>
      <c r="D75" s="77" t="s">
        <v>110</v>
      </c>
      <c r="E75" s="178"/>
      <c r="F75" s="392"/>
      <c r="G75" s="144">
        <f t="shared" si="0"/>
        <v>25.125</v>
      </c>
      <c r="H75" s="145">
        <v>8</v>
      </c>
      <c r="I75" s="171">
        <v>201</v>
      </c>
      <c r="J75" s="392"/>
      <c r="K75" s="342"/>
      <c r="L75" s="342"/>
      <c r="M75" s="363"/>
      <c r="N75" s="311"/>
      <c r="O75" s="366"/>
      <c r="P75" s="197"/>
      <c r="Q75" s="176" t="s">
        <v>104</v>
      </c>
      <c r="R75" s="369"/>
      <c r="S75" s="305"/>
      <c r="T75" s="307"/>
      <c r="U75" s="305"/>
      <c r="V75" s="354"/>
      <c r="W75" s="305"/>
    </row>
    <row r="76" spans="1:23" s="192" customFormat="1" ht="24.95" customHeight="1" x14ac:dyDescent="0.2">
      <c r="A76" s="355">
        <v>10</v>
      </c>
      <c r="B76" s="129">
        <v>13530507</v>
      </c>
      <c r="C76" s="392"/>
      <c r="D76" s="77" t="s">
        <v>113</v>
      </c>
      <c r="E76" s="179" t="s">
        <v>114</v>
      </c>
      <c r="F76" s="392"/>
      <c r="G76" s="41">
        <f t="shared" si="0"/>
        <v>16.25</v>
      </c>
      <c r="H76" s="42">
        <v>8</v>
      </c>
      <c r="I76" s="171">
        <v>130</v>
      </c>
      <c r="J76" s="392"/>
      <c r="K76" s="342"/>
      <c r="L76" s="342"/>
      <c r="M76" s="363"/>
      <c r="N76" s="311"/>
      <c r="O76" s="366"/>
      <c r="P76" s="199"/>
      <c r="Q76" s="200" t="s">
        <v>44</v>
      </c>
      <c r="R76" s="369"/>
      <c r="S76" s="305"/>
      <c r="T76" s="307"/>
      <c r="U76" s="305"/>
      <c r="V76" s="354"/>
      <c r="W76" s="305"/>
    </row>
    <row r="77" spans="1:23" s="192" customFormat="1" ht="24.95" customHeight="1" x14ac:dyDescent="0.2">
      <c r="A77" s="356"/>
      <c r="B77" s="135">
        <v>13530494</v>
      </c>
      <c r="C77" s="392"/>
      <c r="D77" s="77" t="s">
        <v>115</v>
      </c>
      <c r="E77" s="201" t="s">
        <v>116</v>
      </c>
      <c r="F77" s="392"/>
      <c r="G77" s="49">
        <f t="shared" si="0"/>
        <v>25.125</v>
      </c>
      <c r="H77" s="50">
        <v>8</v>
      </c>
      <c r="I77" s="171">
        <v>201</v>
      </c>
      <c r="J77" s="392"/>
      <c r="K77" s="342"/>
      <c r="L77" s="342"/>
      <c r="M77" s="363"/>
      <c r="N77" s="311"/>
      <c r="O77" s="366"/>
      <c r="P77" s="202"/>
      <c r="Q77" s="203" t="s">
        <v>44</v>
      </c>
      <c r="R77" s="369"/>
      <c r="S77" s="305"/>
      <c r="T77" s="307"/>
      <c r="U77" s="305"/>
      <c r="V77" s="354"/>
      <c r="W77" s="305"/>
    </row>
    <row r="78" spans="1:23" s="192" customFormat="1" ht="24.95" customHeight="1" thickBot="1" x14ac:dyDescent="0.25">
      <c r="A78" s="356"/>
      <c r="B78" s="204">
        <v>363530030</v>
      </c>
      <c r="C78" s="392"/>
      <c r="D78" s="54" t="s">
        <v>117</v>
      </c>
      <c r="E78" s="201" t="s">
        <v>118</v>
      </c>
      <c r="F78" s="392"/>
      <c r="G78" s="49">
        <f t="shared" si="0"/>
        <v>32.375</v>
      </c>
      <c r="H78" s="50">
        <v>8</v>
      </c>
      <c r="I78" s="116">
        <v>259</v>
      </c>
      <c r="J78" s="392"/>
      <c r="K78" s="343"/>
      <c r="L78" s="343"/>
      <c r="M78" s="364"/>
      <c r="N78" s="312"/>
      <c r="O78" s="367"/>
      <c r="P78" s="202"/>
      <c r="Q78" s="203" t="s">
        <v>45</v>
      </c>
      <c r="R78" s="370"/>
      <c r="S78" s="305"/>
      <c r="T78" s="308"/>
      <c r="U78" s="305"/>
      <c r="V78" s="354"/>
      <c r="W78" s="305"/>
    </row>
    <row r="79" spans="1:23" s="192" customFormat="1" ht="24.95" customHeight="1" x14ac:dyDescent="0.2">
      <c r="A79" s="356"/>
      <c r="B79" s="135">
        <v>66210582</v>
      </c>
      <c r="C79" s="357">
        <v>12</v>
      </c>
      <c r="D79" s="118" t="s">
        <v>119</v>
      </c>
      <c r="E79" s="201" t="s">
        <v>116</v>
      </c>
      <c r="F79" s="357">
        <f>SUM(I79:I85)/160</f>
        <v>4.6875</v>
      </c>
      <c r="G79" s="59">
        <f t="shared" ref="G79:G124" si="5">+I79/H79</f>
        <v>11.25</v>
      </c>
      <c r="H79" s="60">
        <v>8</v>
      </c>
      <c r="I79" s="61">
        <v>90</v>
      </c>
      <c r="J79" s="357" t="s">
        <v>39</v>
      </c>
      <c r="K79" s="328">
        <v>44743</v>
      </c>
      <c r="L79" s="328">
        <v>44887</v>
      </c>
      <c r="M79" s="359">
        <v>4406720</v>
      </c>
      <c r="N79" s="333">
        <v>20417803</v>
      </c>
      <c r="O79" s="351" t="s">
        <v>111</v>
      </c>
      <c r="P79" s="202"/>
      <c r="Q79" s="205" t="s">
        <v>45</v>
      </c>
      <c r="R79" s="368" t="s">
        <v>112</v>
      </c>
      <c r="S79" s="320">
        <v>7399</v>
      </c>
      <c r="T79" s="321"/>
      <c r="U79" s="320"/>
      <c r="V79" s="324" t="s">
        <v>120</v>
      </c>
      <c r="W79" s="320">
        <v>3154559</v>
      </c>
    </row>
    <row r="80" spans="1:23" s="192" customFormat="1" ht="24.95" customHeight="1" x14ac:dyDescent="0.2">
      <c r="A80" s="356"/>
      <c r="B80" s="135">
        <v>66210582</v>
      </c>
      <c r="C80" s="357"/>
      <c r="D80" s="98" t="s">
        <v>121</v>
      </c>
      <c r="E80" s="201"/>
      <c r="F80" s="357"/>
      <c r="G80" s="59">
        <f t="shared" si="5"/>
        <v>6.25</v>
      </c>
      <c r="H80" s="60">
        <v>8</v>
      </c>
      <c r="I80" s="156">
        <v>50</v>
      </c>
      <c r="J80" s="357"/>
      <c r="K80" s="294"/>
      <c r="L80" s="294"/>
      <c r="M80" s="360"/>
      <c r="N80" s="334"/>
      <c r="O80" s="352"/>
      <c r="P80" s="202"/>
      <c r="Q80" s="205" t="s">
        <v>45</v>
      </c>
      <c r="R80" s="369"/>
      <c r="S80" s="320"/>
      <c r="T80" s="322"/>
      <c r="U80" s="320"/>
      <c r="V80" s="324"/>
      <c r="W80" s="320"/>
    </row>
    <row r="81" spans="1:23" s="192" customFormat="1" ht="24.95" customHeight="1" thickBot="1" x14ac:dyDescent="0.25">
      <c r="A81" s="356"/>
      <c r="B81" s="135">
        <v>63410444</v>
      </c>
      <c r="C81" s="357"/>
      <c r="D81" s="98" t="s">
        <v>121</v>
      </c>
      <c r="E81" s="201" t="s">
        <v>122</v>
      </c>
      <c r="F81" s="357"/>
      <c r="G81" s="59">
        <f t="shared" si="5"/>
        <v>6.25</v>
      </c>
      <c r="H81" s="60">
        <v>8</v>
      </c>
      <c r="I81" s="156">
        <v>50</v>
      </c>
      <c r="J81" s="357"/>
      <c r="K81" s="294"/>
      <c r="L81" s="294"/>
      <c r="M81" s="360"/>
      <c r="N81" s="334"/>
      <c r="O81" s="352"/>
      <c r="P81" s="202"/>
      <c r="Q81" s="205" t="s">
        <v>45</v>
      </c>
      <c r="R81" s="369"/>
      <c r="S81" s="320"/>
      <c r="T81" s="322"/>
      <c r="U81" s="320"/>
      <c r="V81" s="324"/>
      <c r="W81" s="320"/>
    </row>
    <row r="82" spans="1:23" ht="24.95" customHeight="1" x14ac:dyDescent="0.2">
      <c r="A82" s="371">
        <v>11</v>
      </c>
      <c r="B82" s="154">
        <v>52442194</v>
      </c>
      <c r="C82" s="357"/>
      <c r="D82" s="98" t="s">
        <v>115</v>
      </c>
      <c r="E82" s="206" t="s">
        <v>123</v>
      </c>
      <c r="F82" s="357"/>
      <c r="G82" s="166">
        <f t="shared" si="5"/>
        <v>25.125</v>
      </c>
      <c r="H82" s="167">
        <v>8</v>
      </c>
      <c r="I82" s="156">
        <v>201</v>
      </c>
      <c r="J82" s="357"/>
      <c r="K82" s="294"/>
      <c r="L82" s="294"/>
      <c r="M82" s="360"/>
      <c r="N82" s="334"/>
      <c r="O82" s="352"/>
      <c r="P82" s="207"/>
      <c r="Q82" s="208" t="s">
        <v>44</v>
      </c>
      <c r="R82" s="369"/>
      <c r="S82" s="320"/>
      <c r="T82" s="322"/>
      <c r="U82" s="320"/>
      <c r="V82" s="324"/>
      <c r="W82" s="320"/>
    </row>
    <row r="83" spans="1:23" ht="24.95" customHeight="1" x14ac:dyDescent="0.2">
      <c r="A83" s="372"/>
      <c r="B83" s="159">
        <v>52442194</v>
      </c>
      <c r="C83" s="357"/>
      <c r="D83" s="98" t="s">
        <v>117</v>
      </c>
      <c r="E83" s="209" t="s">
        <v>123</v>
      </c>
      <c r="F83" s="357"/>
      <c r="G83" s="93">
        <f t="shared" si="5"/>
        <v>32.375</v>
      </c>
      <c r="H83" s="94">
        <v>8</v>
      </c>
      <c r="I83" s="156">
        <v>259</v>
      </c>
      <c r="J83" s="357"/>
      <c r="K83" s="294"/>
      <c r="L83" s="294"/>
      <c r="M83" s="360"/>
      <c r="N83" s="334"/>
      <c r="O83" s="352"/>
      <c r="P83" s="210"/>
      <c r="Q83" s="211" t="s">
        <v>45</v>
      </c>
      <c r="R83" s="369"/>
      <c r="S83" s="320"/>
      <c r="T83" s="322"/>
      <c r="U83" s="320"/>
      <c r="V83" s="324"/>
      <c r="W83" s="320"/>
    </row>
    <row r="84" spans="1:23" ht="24.95" customHeight="1" x14ac:dyDescent="0.2">
      <c r="A84" s="372"/>
      <c r="B84" s="159">
        <v>52442194</v>
      </c>
      <c r="C84" s="357"/>
      <c r="D84" s="98" t="s">
        <v>124</v>
      </c>
      <c r="E84" s="209" t="s">
        <v>123</v>
      </c>
      <c r="F84" s="357"/>
      <c r="G84" s="93">
        <f t="shared" si="5"/>
        <v>6.25</v>
      </c>
      <c r="H84" s="94">
        <v>8</v>
      </c>
      <c r="I84" s="156">
        <v>50</v>
      </c>
      <c r="J84" s="357"/>
      <c r="K84" s="294"/>
      <c r="L84" s="294"/>
      <c r="M84" s="360"/>
      <c r="N84" s="334"/>
      <c r="O84" s="352"/>
      <c r="P84" s="210"/>
      <c r="Q84" s="211" t="s">
        <v>45</v>
      </c>
      <c r="R84" s="369"/>
      <c r="S84" s="320"/>
      <c r="T84" s="322"/>
      <c r="U84" s="320"/>
      <c r="V84" s="324"/>
      <c r="W84" s="320"/>
    </row>
    <row r="85" spans="1:23" ht="24.95" customHeight="1" thickBot="1" x14ac:dyDescent="0.25">
      <c r="A85" s="372"/>
      <c r="B85" s="159">
        <v>52442194</v>
      </c>
      <c r="C85" s="358"/>
      <c r="D85" s="100" t="s">
        <v>124</v>
      </c>
      <c r="E85" s="209" t="s">
        <v>123</v>
      </c>
      <c r="F85" s="358"/>
      <c r="G85" s="93">
        <f t="shared" si="5"/>
        <v>6.25</v>
      </c>
      <c r="H85" s="94">
        <v>8</v>
      </c>
      <c r="I85" s="169">
        <v>50</v>
      </c>
      <c r="J85" s="358"/>
      <c r="K85" s="329"/>
      <c r="L85" s="329"/>
      <c r="M85" s="361"/>
      <c r="N85" s="335"/>
      <c r="O85" s="353"/>
      <c r="P85" s="210"/>
      <c r="Q85" s="211" t="s">
        <v>45</v>
      </c>
      <c r="R85" s="373"/>
      <c r="S85" s="320"/>
      <c r="T85" s="323"/>
      <c r="U85" s="320"/>
      <c r="V85" s="324"/>
      <c r="W85" s="320"/>
    </row>
    <row r="86" spans="1:23" s="192" customFormat="1" ht="24.95" customHeight="1" x14ac:dyDescent="0.2">
      <c r="A86" s="347">
        <v>12</v>
      </c>
      <c r="B86" s="212">
        <v>73330162</v>
      </c>
      <c r="C86" s="348">
        <v>13</v>
      </c>
      <c r="D86" s="74" t="s">
        <v>125</v>
      </c>
      <c r="E86" s="213"/>
      <c r="F86" s="348">
        <f>SUM(I86:I99)/160</f>
        <v>6.7687499999999998</v>
      </c>
      <c r="G86" s="174">
        <f t="shared" si="5"/>
        <v>7.25</v>
      </c>
      <c r="H86" s="175">
        <v>8</v>
      </c>
      <c r="I86" s="43">
        <v>58</v>
      </c>
      <c r="J86" s="348" t="s">
        <v>39</v>
      </c>
      <c r="K86" s="341">
        <v>44652</v>
      </c>
      <c r="L86" s="341">
        <v>44859</v>
      </c>
      <c r="M86" s="344">
        <v>4406720</v>
      </c>
      <c r="N86" s="310">
        <v>30112587</v>
      </c>
      <c r="O86" s="336" t="s">
        <v>126</v>
      </c>
      <c r="P86" s="214"/>
      <c r="Q86" s="45" t="s">
        <v>44</v>
      </c>
      <c r="R86" s="339" t="s">
        <v>127</v>
      </c>
      <c r="S86" s="305">
        <v>7431</v>
      </c>
      <c r="T86" s="309" t="s">
        <v>128</v>
      </c>
      <c r="U86" s="305">
        <v>57353</v>
      </c>
      <c r="V86" s="305"/>
      <c r="W86" s="305"/>
    </row>
    <row r="87" spans="1:23" s="192" customFormat="1" ht="24.95" customHeight="1" x14ac:dyDescent="0.2">
      <c r="A87" s="326"/>
      <c r="B87" s="135">
        <v>73311594</v>
      </c>
      <c r="C87" s="349"/>
      <c r="D87" s="77" t="s">
        <v>129</v>
      </c>
      <c r="E87" s="215"/>
      <c r="F87" s="349"/>
      <c r="G87" s="49">
        <f t="shared" si="5"/>
        <v>7.25</v>
      </c>
      <c r="H87" s="50">
        <v>8</v>
      </c>
      <c r="I87" s="171">
        <v>58</v>
      </c>
      <c r="J87" s="349"/>
      <c r="K87" s="342"/>
      <c r="L87" s="342"/>
      <c r="M87" s="345"/>
      <c r="N87" s="311"/>
      <c r="O87" s="337"/>
      <c r="P87" s="216"/>
      <c r="Q87" s="76" t="s">
        <v>45</v>
      </c>
      <c r="R87" s="314"/>
      <c r="S87" s="305"/>
      <c r="T87" s="309"/>
      <c r="U87" s="305"/>
      <c r="V87" s="305"/>
      <c r="W87" s="305"/>
    </row>
    <row r="88" spans="1:23" s="192" customFormat="1" ht="24.95" customHeight="1" x14ac:dyDescent="0.2">
      <c r="A88" s="326"/>
      <c r="B88" s="135">
        <v>96151522</v>
      </c>
      <c r="C88" s="349"/>
      <c r="D88" s="77" t="s">
        <v>129</v>
      </c>
      <c r="E88" s="215" t="s">
        <v>78</v>
      </c>
      <c r="F88" s="349"/>
      <c r="G88" s="49">
        <f t="shared" si="5"/>
        <v>7.25</v>
      </c>
      <c r="H88" s="50">
        <v>8</v>
      </c>
      <c r="I88" s="171">
        <v>58</v>
      </c>
      <c r="J88" s="349"/>
      <c r="K88" s="342"/>
      <c r="L88" s="342"/>
      <c r="M88" s="345"/>
      <c r="N88" s="311"/>
      <c r="O88" s="337"/>
      <c r="P88" s="216"/>
      <c r="Q88" s="76" t="s">
        <v>54</v>
      </c>
      <c r="R88" s="314"/>
      <c r="S88" s="305"/>
      <c r="T88" s="309"/>
      <c r="U88" s="305"/>
      <c r="V88" s="305"/>
      <c r="W88" s="305"/>
    </row>
    <row r="89" spans="1:23" s="192" customFormat="1" ht="24.95" customHeight="1" x14ac:dyDescent="0.2">
      <c r="A89" s="326"/>
      <c r="B89" s="135">
        <v>96151520</v>
      </c>
      <c r="C89" s="349"/>
      <c r="D89" s="217" t="s">
        <v>130</v>
      </c>
      <c r="E89" s="215"/>
      <c r="F89" s="349"/>
      <c r="G89" s="49">
        <f t="shared" si="5"/>
        <v>8.75</v>
      </c>
      <c r="H89" s="50">
        <v>8</v>
      </c>
      <c r="I89" s="171">
        <v>70</v>
      </c>
      <c r="J89" s="349"/>
      <c r="K89" s="342"/>
      <c r="L89" s="342"/>
      <c r="M89" s="345"/>
      <c r="N89" s="311"/>
      <c r="O89" s="337"/>
      <c r="P89" s="216"/>
      <c r="Q89" s="52" t="s">
        <v>41</v>
      </c>
      <c r="R89" s="314"/>
      <c r="S89" s="305"/>
      <c r="T89" s="309"/>
      <c r="U89" s="305"/>
      <c r="V89" s="305"/>
      <c r="W89" s="305"/>
    </row>
    <row r="90" spans="1:23" s="192" customFormat="1" ht="24.95" customHeight="1" x14ac:dyDescent="0.2">
      <c r="A90" s="326"/>
      <c r="B90" s="135">
        <v>96151514</v>
      </c>
      <c r="C90" s="349"/>
      <c r="D90" s="113" t="s">
        <v>131</v>
      </c>
      <c r="E90" s="215"/>
      <c r="F90" s="349"/>
      <c r="G90" s="49">
        <f t="shared" si="5"/>
        <v>7.25</v>
      </c>
      <c r="H90" s="50">
        <v>8</v>
      </c>
      <c r="I90" s="171">
        <v>58</v>
      </c>
      <c r="J90" s="349"/>
      <c r="K90" s="342"/>
      <c r="L90" s="342"/>
      <c r="M90" s="345"/>
      <c r="N90" s="311"/>
      <c r="O90" s="337"/>
      <c r="P90" s="216"/>
      <c r="Q90" s="218" t="s">
        <v>47</v>
      </c>
      <c r="R90" s="314"/>
      <c r="S90" s="305"/>
      <c r="T90" s="309"/>
      <c r="U90" s="305"/>
      <c r="V90" s="305"/>
      <c r="W90" s="305"/>
    </row>
    <row r="91" spans="1:23" s="192" customFormat="1" ht="24.95" customHeight="1" x14ac:dyDescent="0.2">
      <c r="A91" s="326"/>
      <c r="B91" s="135">
        <v>96151519</v>
      </c>
      <c r="C91" s="349"/>
      <c r="D91" s="113" t="s">
        <v>132</v>
      </c>
      <c r="E91" s="215"/>
      <c r="F91" s="349"/>
      <c r="G91" s="49">
        <f t="shared" si="5"/>
        <v>7.25</v>
      </c>
      <c r="H91" s="50">
        <v>8</v>
      </c>
      <c r="I91" s="171">
        <v>58</v>
      </c>
      <c r="J91" s="349"/>
      <c r="K91" s="342"/>
      <c r="L91" s="342"/>
      <c r="M91" s="345"/>
      <c r="N91" s="311"/>
      <c r="O91" s="337"/>
      <c r="P91" s="216"/>
      <c r="Q91" s="219" t="s">
        <v>62</v>
      </c>
      <c r="R91" s="314"/>
      <c r="S91" s="305"/>
      <c r="T91" s="309"/>
      <c r="U91" s="305"/>
      <c r="V91" s="305"/>
      <c r="W91" s="305"/>
    </row>
    <row r="92" spans="1:23" s="192" customFormat="1" ht="24.95" customHeight="1" thickBot="1" x14ac:dyDescent="0.25">
      <c r="A92" s="326"/>
      <c r="B92" s="135">
        <v>96151522</v>
      </c>
      <c r="C92" s="349"/>
      <c r="D92" s="113" t="s">
        <v>132</v>
      </c>
      <c r="E92" s="215" t="s">
        <v>69</v>
      </c>
      <c r="F92" s="349"/>
      <c r="G92" s="49">
        <f t="shared" si="5"/>
        <v>7.25</v>
      </c>
      <c r="H92" s="50">
        <v>8</v>
      </c>
      <c r="I92" s="171">
        <v>58</v>
      </c>
      <c r="J92" s="349"/>
      <c r="K92" s="342"/>
      <c r="L92" s="342"/>
      <c r="M92" s="345"/>
      <c r="N92" s="311"/>
      <c r="O92" s="337"/>
      <c r="P92" s="216"/>
      <c r="Q92" s="219" t="s">
        <v>47</v>
      </c>
      <c r="R92" s="314"/>
      <c r="S92" s="305"/>
      <c r="T92" s="309"/>
      <c r="U92" s="305"/>
      <c r="V92" s="305"/>
      <c r="W92" s="305"/>
    </row>
    <row r="93" spans="1:23" ht="24.95" customHeight="1" x14ac:dyDescent="0.2">
      <c r="A93" s="325">
        <v>13</v>
      </c>
      <c r="B93" s="220">
        <v>73322034</v>
      </c>
      <c r="C93" s="349"/>
      <c r="D93" s="77" t="s">
        <v>72</v>
      </c>
      <c r="E93" s="221" t="s">
        <v>133</v>
      </c>
      <c r="F93" s="349"/>
      <c r="G93" s="144">
        <f t="shared" si="5"/>
        <v>11.875</v>
      </c>
      <c r="H93" s="145">
        <v>8</v>
      </c>
      <c r="I93" s="171">
        <v>95</v>
      </c>
      <c r="J93" s="349"/>
      <c r="K93" s="342"/>
      <c r="L93" s="342"/>
      <c r="M93" s="345"/>
      <c r="N93" s="311"/>
      <c r="O93" s="337"/>
      <c r="P93" s="157"/>
      <c r="Q93" s="222" t="s">
        <v>44</v>
      </c>
      <c r="R93" s="314"/>
      <c r="S93" s="305"/>
      <c r="T93" s="309"/>
      <c r="U93" s="305"/>
      <c r="V93" s="305"/>
      <c r="W93" s="305"/>
    </row>
    <row r="94" spans="1:23" ht="24.95" customHeight="1" x14ac:dyDescent="0.2">
      <c r="A94" s="326"/>
      <c r="B94" s="223">
        <v>33160249.460784301</v>
      </c>
      <c r="C94" s="349"/>
      <c r="D94" s="114" t="s">
        <v>55</v>
      </c>
      <c r="E94" s="136" t="s">
        <v>134</v>
      </c>
      <c r="F94" s="349"/>
      <c r="G94" s="56">
        <f t="shared" si="5"/>
        <v>11.875</v>
      </c>
      <c r="H94" s="57">
        <v>8</v>
      </c>
      <c r="I94" s="171">
        <v>95</v>
      </c>
      <c r="J94" s="349"/>
      <c r="K94" s="342"/>
      <c r="L94" s="342"/>
      <c r="M94" s="345"/>
      <c r="N94" s="311"/>
      <c r="O94" s="337"/>
      <c r="P94" s="160"/>
      <c r="Q94" s="141" t="s">
        <v>45</v>
      </c>
      <c r="R94" s="314"/>
      <c r="S94" s="305"/>
      <c r="T94" s="309"/>
      <c r="U94" s="305"/>
      <c r="V94" s="305"/>
      <c r="W94" s="305"/>
    </row>
    <row r="95" spans="1:23" ht="24.95" customHeight="1" x14ac:dyDescent="0.2">
      <c r="A95" s="326"/>
      <c r="B95" s="223">
        <v>29804749.730392098</v>
      </c>
      <c r="C95" s="349"/>
      <c r="D95" s="114" t="s">
        <v>55</v>
      </c>
      <c r="E95" s="136" t="s">
        <v>78</v>
      </c>
      <c r="F95" s="349"/>
      <c r="G95" s="56">
        <f t="shared" si="5"/>
        <v>11.875</v>
      </c>
      <c r="H95" s="57">
        <v>8</v>
      </c>
      <c r="I95" s="171">
        <v>95</v>
      </c>
      <c r="J95" s="349"/>
      <c r="K95" s="342"/>
      <c r="L95" s="342"/>
      <c r="M95" s="345"/>
      <c r="N95" s="311"/>
      <c r="O95" s="337"/>
      <c r="P95" s="160"/>
      <c r="Q95" s="141" t="s">
        <v>47</v>
      </c>
      <c r="R95" s="314"/>
      <c r="S95" s="305"/>
      <c r="T95" s="309"/>
      <c r="U95" s="305"/>
      <c r="V95" s="305"/>
      <c r="W95" s="305"/>
    </row>
    <row r="96" spans="1:23" ht="24.95" customHeight="1" thickBot="1" x14ac:dyDescent="0.25">
      <c r="A96" s="326"/>
      <c r="B96" s="223">
        <v>26449250</v>
      </c>
      <c r="C96" s="349"/>
      <c r="D96" s="114" t="s">
        <v>60</v>
      </c>
      <c r="E96" s="136" t="s">
        <v>78</v>
      </c>
      <c r="F96" s="349"/>
      <c r="G96" s="56">
        <f t="shared" si="5"/>
        <v>11.875</v>
      </c>
      <c r="H96" s="57">
        <v>8</v>
      </c>
      <c r="I96" s="171">
        <v>95</v>
      </c>
      <c r="J96" s="349"/>
      <c r="K96" s="342"/>
      <c r="L96" s="342"/>
      <c r="M96" s="345"/>
      <c r="N96" s="311"/>
      <c r="O96" s="337"/>
      <c r="P96" s="160"/>
      <c r="Q96" s="141" t="s">
        <v>44</v>
      </c>
      <c r="R96" s="314"/>
      <c r="S96" s="305"/>
      <c r="T96" s="309"/>
      <c r="U96" s="305"/>
      <c r="V96" s="305"/>
      <c r="W96" s="305"/>
    </row>
    <row r="97" spans="1:23" ht="24.95" customHeight="1" x14ac:dyDescent="0.2">
      <c r="A97" s="326"/>
      <c r="B97" s="223">
        <v>23093750.269607801</v>
      </c>
      <c r="C97" s="349"/>
      <c r="D97" s="77" t="s">
        <v>51</v>
      </c>
      <c r="E97" s="136" t="s">
        <v>78</v>
      </c>
      <c r="F97" s="349"/>
      <c r="G97" s="56">
        <f t="shared" si="5"/>
        <v>11.875</v>
      </c>
      <c r="H97" s="57">
        <v>8</v>
      </c>
      <c r="I97" s="171">
        <v>95</v>
      </c>
      <c r="J97" s="349"/>
      <c r="K97" s="342"/>
      <c r="L97" s="342"/>
      <c r="M97" s="345"/>
      <c r="N97" s="311"/>
      <c r="O97" s="337"/>
      <c r="P97" s="160"/>
      <c r="Q97" s="224" t="s">
        <v>45</v>
      </c>
      <c r="R97" s="314"/>
      <c r="S97" s="305"/>
      <c r="T97" s="309"/>
      <c r="U97" s="305"/>
      <c r="V97" s="305"/>
      <c r="W97" s="305"/>
    </row>
    <row r="98" spans="1:23" ht="24.95" customHeight="1" x14ac:dyDescent="0.2">
      <c r="A98" s="326"/>
      <c r="B98" s="223">
        <v>19738250.539215699</v>
      </c>
      <c r="C98" s="349"/>
      <c r="D98" s="114" t="s">
        <v>60</v>
      </c>
      <c r="E98" s="136" t="s">
        <v>78</v>
      </c>
      <c r="F98" s="349"/>
      <c r="G98" s="56">
        <f t="shared" si="5"/>
        <v>11.875</v>
      </c>
      <c r="H98" s="57">
        <v>8</v>
      </c>
      <c r="I98" s="171">
        <v>95</v>
      </c>
      <c r="J98" s="349"/>
      <c r="K98" s="342"/>
      <c r="L98" s="342"/>
      <c r="M98" s="345"/>
      <c r="N98" s="311"/>
      <c r="O98" s="337"/>
      <c r="P98" s="160"/>
      <c r="Q98" s="141" t="s">
        <v>46</v>
      </c>
      <c r="R98" s="314"/>
      <c r="S98" s="305"/>
      <c r="T98" s="309"/>
      <c r="U98" s="305"/>
      <c r="V98" s="305"/>
      <c r="W98" s="305"/>
    </row>
    <row r="99" spans="1:23" ht="24.95" customHeight="1" thickBot="1" x14ac:dyDescent="0.25">
      <c r="A99" s="326"/>
      <c r="B99" s="223">
        <v>16382750.8088235</v>
      </c>
      <c r="C99" s="350"/>
      <c r="D99" s="225" t="s">
        <v>70</v>
      </c>
      <c r="E99" s="136" t="s">
        <v>69</v>
      </c>
      <c r="F99" s="350"/>
      <c r="G99" s="56">
        <f t="shared" si="5"/>
        <v>11.875</v>
      </c>
      <c r="H99" s="57">
        <v>8</v>
      </c>
      <c r="I99" s="171">
        <v>95</v>
      </c>
      <c r="J99" s="350"/>
      <c r="K99" s="343"/>
      <c r="L99" s="343"/>
      <c r="M99" s="346"/>
      <c r="N99" s="312"/>
      <c r="O99" s="338"/>
      <c r="P99" s="160"/>
      <c r="Q99" s="141" t="s">
        <v>44</v>
      </c>
      <c r="R99" s="315"/>
      <c r="S99" s="305"/>
      <c r="T99" s="309"/>
      <c r="U99" s="305"/>
      <c r="V99" s="305"/>
      <c r="W99" s="305"/>
    </row>
    <row r="100" spans="1:23" ht="24.95" customHeight="1" x14ac:dyDescent="0.2">
      <c r="A100" s="326"/>
      <c r="B100" s="226">
        <v>13027251.078431301</v>
      </c>
      <c r="C100" s="327">
        <v>14</v>
      </c>
      <c r="D100" s="227" t="s">
        <v>70</v>
      </c>
      <c r="E100" s="228" t="s">
        <v>135</v>
      </c>
      <c r="F100" s="327">
        <f>SUM(I100:I111)/160</f>
        <v>7.125</v>
      </c>
      <c r="G100" s="59">
        <f t="shared" si="5"/>
        <v>11.875</v>
      </c>
      <c r="H100" s="60">
        <v>8</v>
      </c>
      <c r="I100" s="229">
        <v>95</v>
      </c>
      <c r="J100" s="327" t="s">
        <v>39</v>
      </c>
      <c r="K100" s="328">
        <v>44621</v>
      </c>
      <c r="L100" s="328">
        <v>44848</v>
      </c>
      <c r="M100" s="330">
        <v>4406720</v>
      </c>
      <c r="N100" s="333">
        <v>32462837</v>
      </c>
      <c r="O100" s="316" t="s">
        <v>136</v>
      </c>
      <c r="P100" s="160"/>
      <c r="Q100" s="230" t="s">
        <v>47</v>
      </c>
      <c r="R100" s="303" t="s">
        <v>137</v>
      </c>
      <c r="S100" s="320">
        <v>7457</v>
      </c>
      <c r="T100" s="321"/>
      <c r="U100" s="320"/>
      <c r="V100" s="324" t="s">
        <v>138</v>
      </c>
      <c r="W100" s="320">
        <v>3154454</v>
      </c>
    </row>
    <row r="101" spans="1:23" ht="24.95" customHeight="1" x14ac:dyDescent="0.2">
      <c r="A101" s="326"/>
      <c r="B101" s="223">
        <v>9671751.3480392192</v>
      </c>
      <c r="C101" s="297"/>
      <c r="D101" s="98" t="s">
        <v>73</v>
      </c>
      <c r="E101" s="201" t="s">
        <v>139</v>
      </c>
      <c r="F101" s="297"/>
      <c r="G101" s="59">
        <f t="shared" si="5"/>
        <v>11.875</v>
      </c>
      <c r="H101" s="60">
        <v>8</v>
      </c>
      <c r="I101" s="229">
        <v>95</v>
      </c>
      <c r="J101" s="297"/>
      <c r="K101" s="294"/>
      <c r="L101" s="294"/>
      <c r="M101" s="331"/>
      <c r="N101" s="334"/>
      <c r="O101" s="317"/>
      <c r="P101" s="160"/>
      <c r="Q101" s="137" t="s">
        <v>44</v>
      </c>
      <c r="R101" s="304"/>
      <c r="S101" s="320"/>
      <c r="T101" s="322"/>
      <c r="U101" s="320"/>
      <c r="V101" s="324"/>
      <c r="W101" s="320"/>
    </row>
    <row r="102" spans="1:23" ht="24.95" customHeight="1" thickBot="1" x14ac:dyDescent="0.25">
      <c r="A102" s="326"/>
      <c r="B102" s="223">
        <v>6316251.6176470397</v>
      </c>
      <c r="C102" s="297"/>
      <c r="D102" s="98" t="s">
        <v>73</v>
      </c>
      <c r="E102" s="201" t="s">
        <v>78</v>
      </c>
      <c r="F102" s="297"/>
      <c r="G102" s="59">
        <f t="shared" si="5"/>
        <v>11.875</v>
      </c>
      <c r="H102" s="60">
        <v>8</v>
      </c>
      <c r="I102" s="229">
        <v>95</v>
      </c>
      <c r="J102" s="297"/>
      <c r="K102" s="294"/>
      <c r="L102" s="294"/>
      <c r="M102" s="331"/>
      <c r="N102" s="334"/>
      <c r="O102" s="317"/>
      <c r="P102" s="160"/>
      <c r="Q102" s="230" t="s">
        <v>47</v>
      </c>
      <c r="R102" s="304"/>
      <c r="S102" s="320"/>
      <c r="T102" s="322"/>
      <c r="U102" s="320"/>
      <c r="V102" s="324"/>
      <c r="W102" s="320"/>
    </row>
    <row r="103" spans="1:23" ht="24.75" thickBot="1" x14ac:dyDescent="0.25">
      <c r="A103" s="326"/>
      <c r="B103" s="223">
        <v>2960751.8872549199</v>
      </c>
      <c r="C103" s="297"/>
      <c r="D103" s="98" t="s">
        <v>82</v>
      </c>
      <c r="E103" s="201" t="s">
        <v>140</v>
      </c>
      <c r="F103" s="297"/>
      <c r="G103" s="59">
        <f t="shared" si="5"/>
        <v>11.875</v>
      </c>
      <c r="H103" s="60">
        <v>8</v>
      </c>
      <c r="I103" s="229">
        <v>95</v>
      </c>
      <c r="J103" s="297"/>
      <c r="K103" s="294"/>
      <c r="L103" s="294"/>
      <c r="M103" s="331"/>
      <c r="N103" s="334"/>
      <c r="O103" s="317"/>
      <c r="P103" s="160"/>
      <c r="Q103" s="164" t="s">
        <v>47</v>
      </c>
      <c r="R103" s="304"/>
      <c r="S103" s="320"/>
      <c r="T103" s="322"/>
      <c r="U103" s="320"/>
      <c r="V103" s="324"/>
      <c r="W103" s="320"/>
    </row>
    <row r="104" spans="1:23" ht="36.75" thickBot="1" x14ac:dyDescent="0.25">
      <c r="A104" s="326"/>
      <c r="B104" s="223">
        <v>-394747.84313726402</v>
      </c>
      <c r="C104" s="297"/>
      <c r="D104" s="98" t="s">
        <v>79</v>
      </c>
      <c r="E104" s="201" t="s">
        <v>116</v>
      </c>
      <c r="F104" s="297"/>
      <c r="G104" s="59">
        <f t="shared" si="5"/>
        <v>11.875</v>
      </c>
      <c r="H104" s="60">
        <v>8</v>
      </c>
      <c r="I104" s="229">
        <v>95</v>
      </c>
      <c r="J104" s="297"/>
      <c r="K104" s="294"/>
      <c r="L104" s="294"/>
      <c r="M104" s="331"/>
      <c r="N104" s="334"/>
      <c r="O104" s="317"/>
      <c r="P104" s="160"/>
      <c r="Q104" s="164" t="s">
        <v>47</v>
      </c>
      <c r="R104" s="304"/>
      <c r="S104" s="320"/>
      <c r="T104" s="322"/>
      <c r="U104" s="320"/>
      <c r="V104" s="324"/>
      <c r="W104" s="320"/>
    </row>
    <row r="105" spans="1:23" ht="36.75" thickBot="1" x14ac:dyDescent="0.25">
      <c r="A105" s="326"/>
      <c r="B105" s="223">
        <v>-3750247.5735293599</v>
      </c>
      <c r="C105" s="297"/>
      <c r="D105" s="98" t="s">
        <v>83</v>
      </c>
      <c r="E105" s="231" t="s">
        <v>123</v>
      </c>
      <c r="F105" s="297"/>
      <c r="G105" s="59">
        <f t="shared" si="5"/>
        <v>11.875</v>
      </c>
      <c r="H105" s="60">
        <v>8</v>
      </c>
      <c r="I105" s="229">
        <v>95</v>
      </c>
      <c r="J105" s="297"/>
      <c r="K105" s="294"/>
      <c r="L105" s="294"/>
      <c r="M105" s="331"/>
      <c r="N105" s="334"/>
      <c r="O105" s="317"/>
      <c r="P105" s="160"/>
      <c r="Q105" s="164" t="s">
        <v>62</v>
      </c>
      <c r="R105" s="304"/>
      <c r="S105" s="320"/>
      <c r="T105" s="322"/>
      <c r="U105" s="320"/>
      <c r="V105" s="324"/>
      <c r="W105" s="320"/>
    </row>
    <row r="106" spans="1:23" ht="24.95" customHeight="1" x14ac:dyDescent="0.2">
      <c r="A106" s="326"/>
      <c r="B106" s="223">
        <v>-7105747.3039218597</v>
      </c>
      <c r="C106" s="297"/>
      <c r="D106" s="98" t="s">
        <v>84</v>
      </c>
      <c r="E106" s="232" t="s">
        <v>123</v>
      </c>
      <c r="F106" s="297"/>
      <c r="G106" s="59">
        <f t="shared" si="5"/>
        <v>11.875</v>
      </c>
      <c r="H106" s="60">
        <v>8</v>
      </c>
      <c r="I106" s="229">
        <v>95</v>
      </c>
      <c r="J106" s="297"/>
      <c r="K106" s="294"/>
      <c r="L106" s="294"/>
      <c r="M106" s="331"/>
      <c r="N106" s="334"/>
      <c r="O106" s="317"/>
      <c r="P106" s="160"/>
      <c r="Q106" s="164" t="s">
        <v>47</v>
      </c>
      <c r="R106" s="304"/>
      <c r="S106" s="320"/>
      <c r="T106" s="322"/>
      <c r="U106" s="320"/>
      <c r="V106" s="324"/>
      <c r="W106" s="320"/>
    </row>
    <row r="107" spans="1:23" ht="24.95" customHeight="1" x14ac:dyDescent="0.2">
      <c r="A107" s="326"/>
      <c r="B107" s="233">
        <v>-10461247.0343139</v>
      </c>
      <c r="C107" s="297"/>
      <c r="D107" s="98" t="s">
        <v>87</v>
      </c>
      <c r="E107" s="110" t="s">
        <v>133</v>
      </c>
      <c r="F107" s="297"/>
      <c r="G107" s="59">
        <f t="shared" si="5"/>
        <v>11.875</v>
      </c>
      <c r="H107" s="60">
        <v>8</v>
      </c>
      <c r="I107" s="229">
        <v>95</v>
      </c>
      <c r="J107" s="297"/>
      <c r="K107" s="294"/>
      <c r="L107" s="294"/>
      <c r="M107" s="331"/>
      <c r="N107" s="334"/>
      <c r="O107" s="317"/>
      <c r="P107" s="160"/>
      <c r="Q107" s="186" t="s">
        <v>47</v>
      </c>
      <c r="R107" s="304"/>
      <c r="S107" s="320"/>
      <c r="T107" s="322"/>
      <c r="U107" s="320"/>
      <c r="V107" s="324"/>
      <c r="W107" s="320"/>
    </row>
    <row r="108" spans="1:23" ht="24.95" customHeight="1" thickBot="1" x14ac:dyDescent="0.25">
      <c r="A108" s="326"/>
      <c r="B108" s="223">
        <v>-13816746.7647059</v>
      </c>
      <c r="C108" s="297"/>
      <c r="D108" s="98" t="s">
        <v>87</v>
      </c>
      <c r="E108" s="201" t="s">
        <v>122</v>
      </c>
      <c r="F108" s="297"/>
      <c r="G108" s="59">
        <f t="shared" si="5"/>
        <v>11.875</v>
      </c>
      <c r="H108" s="60">
        <v>8</v>
      </c>
      <c r="I108" s="229">
        <v>95</v>
      </c>
      <c r="J108" s="297"/>
      <c r="K108" s="294"/>
      <c r="L108" s="294"/>
      <c r="M108" s="331"/>
      <c r="N108" s="334"/>
      <c r="O108" s="317"/>
      <c r="P108" s="160"/>
      <c r="Q108" s="186" t="s">
        <v>41</v>
      </c>
      <c r="R108" s="304"/>
      <c r="S108" s="320"/>
      <c r="T108" s="322"/>
      <c r="U108" s="320"/>
      <c r="V108" s="324"/>
      <c r="W108" s="320"/>
    </row>
    <row r="109" spans="1:23" ht="24.95" customHeight="1" x14ac:dyDescent="0.2">
      <c r="A109" s="325">
        <v>13</v>
      </c>
      <c r="B109" s="234">
        <v>73322034</v>
      </c>
      <c r="C109" s="297"/>
      <c r="D109" s="98" t="s">
        <v>94</v>
      </c>
      <c r="E109" s="235" t="s">
        <v>133</v>
      </c>
      <c r="F109" s="297"/>
      <c r="G109" s="131">
        <f t="shared" si="5"/>
        <v>11.875</v>
      </c>
      <c r="H109" s="132">
        <v>8</v>
      </c>
      <c r="I109" s="229">
        <v>95</v>
      </c>
      <c r="J109" s="297"/>
      <c r="K109" s="294"/>
      <c r="L109" s="294"/>
      <c r="M109" s="331"/>
      <c r="N109" s="334"/>
      <c r="O109" s="317"/>
      <c r="P109" s="160"/>
      <c r="Q109" s="184" t="s">
        <v>100</v>
      </c>
      <c r="R109" s="304"/>
      <c r="S109" s="320"/>
      <c r="T109" s="322"/>
      <c r="U109" s="320"/>
      <c r="V109" s="324"/>
      <c r="W109" s="320"/>
    </row>
    <row r="110" spans="1:23" ht="24.95" customHeight="1" x14ac:dyDescent="0.2">
      <c r="A110" s="326"/>
      <c r="B110" s="135">
        <v>33160249.460784301</v>
      </c>
      <c r="C110" s="297"/>
      <c r="D110" s="98" t="s">
        <v>94</v>
      </c>
      <c r="E110" s="136" t="s">
        <v>134</v>
      </c>
      <c r="F110" s="297"/>
      <c r="G110" s="59">
        <f t="shared" si="5"/>
        <v>11.875</v>
      </c>
      <c r="H110" s="60">
        <v>8</v>
      </c>
      <c r="I110" s="229">
        <v>95</v>
      </c>
      <c r="J110" s="297"/>
      <c r="K110" s="294"/>
      <c r="L110" s="294"/>
      <c r="M110" s="331"/>
      <c r="N110" s="334"/>
      <c r="O110" s="317"/>
      <c r="P110" s="160"/>
      <c r="Q110" s="191" t="s">
        <v>47</v>
      </c>
      <c r="R110" s="304"/>
      <c r="S110" s="320"/>
      <c r="T110" s="322"/>
      <c r="U110" s="320"/>
      <c r="V110" s="324"/>
      <c r="W110" s="320"/>
    </row>
    <row r="111" spans="1:23" ht="24.95" customHeight="1" thickBot="1" x14ac:dyDescent="0.25">
      <c r="A111" s="326"/>
      <c r="B111" s="135">
        <v>29804749.730392098</v>
      </c>
      <c r="C111" s="297"/>
      <c r="D111" s="100" t="s">
        <v>101</v>
      </c>
      <c r="E111" s="136" t="s">
        <v>78</v>
      </c>
      <c r="F111" s="297"/>
      <c r="G111" s="59">
        <f t="shared" si="5"/>
        <v>11.875</v>
      </c>
      <c r="H111" s="60">
        <v>8</v>
      </c>
      <c r="I111" s="229">
        <v>95</v>
      </c>
      <c r="J111" s="297"/>
      <c r="K111" s="329"/>
      <c r="L111" s="329"/>
      <c r="M111" s="332"/>
      <c r="N111" s="335"/>
      <c r="O111" s="318"/>
      <c r="P111" s="160"/>
      <c r="Q111" s="184" t="s">
        <v>104</v>
      </c>
      <c r="R111" s="319"/>
      <c r="S111" s="320"/>
      <c r="T111" s="323"/>
      <c r="U111" s="320"/>
      <c r="V111" s="324"/>
      <c r="W111" s="320"/>
    </row>
    <row r="112" spans="1:23" ht="24.95" customHeight="1" thickBot="1" x14ac:dyDescent="0.25">
      <c r="A112" s="326"/>
      <c r="B112" s="135">
        <v>26449250</v>
      </c>
      <c r="C112" s="340">
        <v>15</v>
      </c>
      <c r="D112" s="74" t="s">
        <v>101</v>
      </c>
      <c r="E112" s="136" t="s">
        <v>78</v>
      </c>
      <c r="F112" s="340">
        <f>SUM(I112:I124)/160</f>
        <v>7.71875</v>
      </c>
      <c r="G112" s="56">
        <f t="shared" si="5"/>
        <v>11.875</v>
      </c>
      <c r="H112" s="57">
        <v>8</v>
      </c>
      <c r="I112" s="171">
        <v>95</v>
      </c>
      <c r="J112" s="340" t="s">
        <v>39</v>
      </c>
      <c r="K112" s="341">
        <v>44626</v>
      </c>
      <c r="L112" s="341">
        <v>44895</v>
      </c>
      <c r="M112" s="344">
        <v>4406720</v>
      </c>
      <c r="N112" s="310">
        <v>34519307</v>
      </c>
      <c r="O112" s="313" t="s">
        <v>141</v>
      </c>
      <c r="P112" s="160"/>
      <c r="Q112" s="53" t="s">
        <v>41</v>
      </c>
      <c r="R112" s="303" t="s">
        <v>137</v>
      </c>
      <c r="S112" s="305">
        <v>7457</v>
      </c>
      <c r="T112" s="306"/>
      <c r="U112" s="305"/>
      <c r="V112" s="309" t="s">
        <v>142</v>
      </c>
      <c r="W112" s="305">
        <v>3154454</v>
      </c>
    </row>
    <row r="113" spans="1:23" ht="24.95" customHeight="1" x14ac:dyDescent="0.2">
      <c r="A113" s="326"/>
      <c r="B113" s="135">
        <v>23093750.269607801</v>
      </c>
      <c r="C113" s="340"/>
      <c r="D113" s="77" t="s">
        <v>102</v>
      </c>
      <c r="E113" s="136" t="s">
        <v>78</v>
      </c>
      <c r="F113" s="340"/>
      <c r="G113" s="56">
        <f t="shared" si="5"/>
        <v>11.875</v>
      </c>
      <c r="H113" s="57">
        <v>8</v>
      </c>
      <c r="I113" s="171">
        <v>95</v>
      </c>
      <c r="J113" s="340"/>
      <c r="K113" s="342"/>
      <c r="L113" s="342"/>
      <c r="M113" s="345"/>
      <c r="N113" s="311"/>
      <c r="O113" s="314"/>
      <c r="P113" s="160"/>
      <c r="Q113" s="200" t="s">
        <v>44</v>
      </c>
      <c r="R113" s="304"/>
      <c r="S113" s="305"/>
      <c r="T113" s="307"/>
      <c r="U113" s="305"/>
      <c r="V113" s="309"/>
      <c r="W113" s="305"/>
    </row>
    <row r="114" spans="1:23" ht="24.95" customHeight="1" x14ac:dyDescent="0.2">
      <c r="A114" s="326"/>
      <c r="B114" s="135">
        <v>19738250.539215699</v>
      </c>
      <c r="C114" s="340"/>
      <c r="D114" s="77" t="s">
        <v>103</v>
      </c>
      <c r="E114" s="136" t="s">
        <v>78</v>
      </c>
      <c r="F114" s="340"/>
      <c r="G114" s="56">
        <f t="shared" si="5"/>
        <v>11.875</v>
      </c>
      <c r="H114" s="57">
        <v>8</v>
      </c>
      <c r="I114" s="171">
        <v>95</v>
      </c>
      <c r="J114" s="340"/>
      <c r="K114" s="342"/>
      <c r="L114" s="342"/>
      <c r="M114" s="345"/>
      <c r="N114" s="311"/>
      <c r="O114" s="314"/>
      <c r="P114" s="160"/>
      <c r="Q114" s="203" t="s">
        <v>44</v>
      </c>
      <c r="R114" s="304"/>
      <c r="S114" s="305"/>
      <c r="T114" s="307"/>
      <c r="U114" s="305"/>
      <c r="V114" s="309"/>
      <c r="W114" s="305"/>
    </row>
    <row r="115" spans="1:23" ht="24.95" customHeight="1" x14ac:dyDescent="0.2">
      <c r="A115" s="326"/>
      <c r="B115" s="135">
        <v>16382750.8088235</v>
      </c>
      <c r="C115" s="340"/>
      <c r="D115" s="77" t="s">
        <v>103</v>
      </c>
      <c r="E115" s="136" t="s">
        <v>69</v>
      </c>
      <c r="F115" s="340"/>
      <c r="G115" s="56">
        <f t="shared" si="5"/>
        <v>11.875</v>
      </c>
      <c r="H115" s="57">
        <v>8</v>
      </c>
      <c r="I115" s="171">
        <v>95</v>
      </c>
      <c r="J115" s="340"/>
      <c r="K115" s="342"/>
      <c r="L115" s="342"/>
      <c r="M115" s="345"/>
      <c r="N115" s="311"/>
      <c r="O115" s="314"/>
      <c r="P115" s="160"/>
      <c r="Q115" s="203" t="s">
        <v>45</v>
      </c>
      <c r="R115" s="304"/>
      <c r="S115" s="305"/>
      <c r="T115" s="307"/>
      <c r="U115" s="305"/>
      <c r="V115" s="309"/>
      <c r="W115" s="305"/>
    </row>
    <row r="116" spans="1:23" ht="24.95" customHeight="1" x14ac:dyDescent="0.2">
      <c r="A116" s="326"/>
      <c r="B116" s="178">
        <v>13027251.078431301</v>
      </c>
      <c r="C116" s="340"/>
      <c r="D116" s="77" t="s">
        <v>106</v>
      </c>
      <c r="E116" s="228" t="s">
        <v>135</v>
      </c>
      <c r="F116" s="340"/>
      <c r="G116" s="56">
        <f t="shared" si="5"/>
        <v>11.875</v>
      </c>
      <c r="H116" s="57">
        <v>8</v>
      </c>
      <c r="I116" s="171">
        <v>95</v>
      </c>
      <c r="J116" s="340"/>
      <c r="K116" s="342"/>
      <c r="L116" s="342"/>
      <c r="M116" s="345"/>
      <c r="N116" s="311"/>
      <c r="O116" s="314"/>
      <c r="P116" s="160"/>
      <c r="Q116" s="203" t="s">
        <v>45</v>
      </c>
      <c r="R116" s="304"/>
      <c r="S116" s="305"/>
      <c r="T116" s="307"/>
      <c r="U116" s="305"/>
      <c r="V116" s="309"/>
      <c r="W116" s="305"/>
    </row>
    <row r="117" spans="1:23" ht="24.95" customHeight="1" x14ac:dyDescent="0.2">
      <c r="A117" s="326"/>
      <c r="B117" s="135">
        <v>9671751.3480392192</v>
      </c>
      <c r="C117" s="340"/>
      <c r="D117" s="77" t="s">
        <v>106</v>
      </c>
      <c r="E117" s="201" t="s">
        <v>139</v>
      </c>
      <c r="F117" s="340"/>
      <c r="G117" s="49">
        <f t="shared" si="5"/>
        <v>11.875</v>
      </c>
      <c r="H117" s="50">
        <v>8</v>
      </c>
      <c r="I117" s="171">
        <v>95</v>
      </c>
      <c r="J117" s="340"/>
      <c r="K117" s="342"/>
      <c r="L117" s="342"/>
      <c r="M117" s="345"/>
      <c r="N117" s="311"/>
      <c r="O117" s="314"/>
      <c r="P117" s="160"/>
      <c r="Q117" s="203" t="s">
        <v>45</v>
      </c>
      <c r="R117" s="304"/>
      <c r="S117" s="305"/>
      <c r="T117" s="307"/>
      <c r="U117" s="305"/>
      <c r="V117" s="309"/>
      <c r="W117" s="305"/>
    </row>
    <row r="118" spans="1:23" ht="24.95" customHeight="1" x14ac:dyDescent="0.2">
      <c r="A118" s="326"/>
      <c r="B118" s="135">
        <v>6316251.6176470397</v>
      </c>
      <c r="C118" s="340"/>
      <c r="D118" s="77" t="s">
        <v>110</v>
      </c>
      <c r="E118" s="201" t="s">
        <v>78</v>
      </c>
      <c r="F118" s="340"/>
      <c r="G118" s="49">
        <f t="shared" si="5"/>
        <v>11.875</v>
      </c>
      <c r="H118" s="50">
        <v>8</v>
      </c>
      <c r="I118" s="171">
        <v>95</v>
      </c>
      <c r="J118" s="340"/>
      <c r="K118" s="342"/>
      <c r="L118" s="342"/>
      <c r="M118" s="345"/>
      <c r="N118" s="311"/>
      <c r="O118" s="314"/>
      <c r="P118" s="160"/>
      <c r="Q118" s="203" t="s">
        <v>45</v>
      </c>
      <c r="R118" s="304"/>
      <c r="S118" s="305"/>
      <c r="T118" s="307"/>
      <c r="U118" s="305"/>
      <c r="V118" s="309"/>
      <c r="W118" s="305"/>
    </row>
    <row r="119" spans="1:23" ht="24.95" customHeight="1" thickBot="1" x14ac:dyDescent="0.25">
      <c r="A119" s="326"/>
      <c r="B119" s="236">
        <v>-17172246.495097902</v>
      </c>
      <c r="C119" s="340"/>
      <c r="D119" s="77" t="s">
        <v>110</v>
      </c>
      <c r="E119" s="237" t="s">
        <v>78</v>
      </c>
      <c r="F119" s="340"/>
      <c r="G119" s="238">
        <f t="shared" si="5"/>
        <v>11.875</v>
      </c>
      <c r="H119" s="239">
        <v>8</v>
      </c>
      <c r="I119" s="171">
        <v>95</v>
      </c>
      <c r="J119" s="340"/>
      <c r="K119" s="342"/>
      <c r="L119" s="342"/>
      <c r="M119" s="345"/>
      <c r="N119" s="311"/>
      <c r="O119" s="314"/>
      <c r="P119" s="160"/>
      <c r="Q119" s="181" t="s">
        <v>41</v>
      </c>
      <c r="R119" s="304"/>
      <c r="S119" s="305"/>
      <c r="T119" s="307"/>
      <c r="U119" s="305"/>
      <c r="V119" s="309"/>
      <c r="W119" s="305"/>
    </row>
    <row r="120" spans="1:23" ht="24.95" customHeight="1" x14ac:dyDescent="0.2">
      <c r="A120" s="326"/>
      <c r="B120" s="135">
        <v>2960751.8872549199</v>
      </c>
      <c r="C120" s="340"/>
      <c r="D120" s="77" t="s">
        <v>110</v>
      </c>
      <c r="E120" s="201" t="s">
        <v>140</v>
      </c>
      <c r="F120" s="340"/>
      <c r="G120" s="49">
        <f t="shared" si="5"/>
        <v>11.875</v>
      </c>
      <c r="H120" s="50">
        <v>8</v>
      </c>
      <c r="I120" s="171">
        <v>95</v>
      </c>
      <c r="J120" s="340"/>
      <c r="K120" s="342"/>
      <c r="L120" s="342"/>
      <c r="M120" s="345"/>
      <c r="N120" s="311"/>
      <c r="O120" s="314"/>
      <c r="P120" s="160"/>
      <c r="Q120" s="240" t="s">
        <v>44</v>
      </c>
      <c r="R120" s="304"/>
      <c r="S120" s="305"/>
      <c r="T120" s="307"/>
      <c r="U120" s="305"/>
      <c r="V120" s="309"/>
      <c r="W120" s="305"/>
    </row>
    <row r="121" spans="1:23" ht="24.95" customHeight="1" x14ac:dyDescent="0.2">
      <c r="A121" s="326"/>
      <c r="B121" s="135">
        <v>-394747.84313726402</v>
      </c>
      <c r="C121" s="340"/>
      <c r="D121" s="77" t="s">
        <v>115</v>
      </c>
      <c r="E121" s="201" t="s">
        <v>116</v>
      </c>
      <c r="F121" s="340"/>
      <c r="G121" s="49">
        <f t="shared" si="5"/>
        <v>11.875</v>
      </c>
      <c r="H121" s="50">
        <v>8</v>
      </c>
      <c r="I121" s="171">
        <v>95</v>
      </c>
      <c r="J121" s="340"/>
      <c r="K121" s="342"/>
      <c r="L121" s="342"/>
      <c r="M121" s="345"/>
      <c r="N121" s="311"/>
      <c r="O121" s="314"/>
      <c r="P121" s="160"/>
      <c r="Q121" s="241" t="s">
        <v>45</v>
      </c>
      <c r="R121" s="304"/>
      <c r="S121" s="305"/>
      <c r="T121" s="307"/>
      <c r="U121" s="305"/>
      <c r="V121" s="309"/>
      <c r="W121" s="305"/>
    </row>
    <row r="122" spans="1:23" ht="24.95" customHeight="1" x14ac:dyDescent="0.2">
      <c r="A122" s="326"/>
      <c r="B122" s="135"/>
      <c r="C122" s="340"/>
      <c r="D122" s="77" t="s">
        <v>117</v>
      </c>
      <c r="E122" s="201"/>
      <c r="F122" s="340"/>
      <c r="G122" s="49">
        <f t="shared" si="5"/>
        <v>11.875</v>
      </c>
      <c r="H122" s="50">
        <v>8</v>
      </c>
      <c r="I122" s="171">
        <v>95</v>
      </c>
      <c r="J122" s="340"/>
      <c r="K122" s="342"/>
      <c r="L122" s="342"/>
      <c r="M122" s="345"/>
      <c r="N122" s="311"/>
      <c r="O122" s="314"/>
      <c r="P122" s="160"/>
      <c r="Q122" s="241" t="s">
        <v>45</v>
      </c>
      <c r="R122" s="304"/>
      <c r="S122" s="305"/>
      <c r="T122" s="307"/>
      <c r="U122" s="305"/>
      <c r="V122" s="309"/>
      <c r="W122" s="305"/>
    </row>
    <row r="123" spans="1:23" ht="24.95" customHeight="1" x14ac:dyDescent="0.2">
      <c r="A123" s="326"/>
      <c r="B123" s="135"/>
      <c r="C123" s="340"/>
      <c r="D123" s="242" t="s">
        <v>115</v>
      </c>
      <c r="E123" s="201"/>
      <c r="F123" s="340"/>
      <c r="G123" s="49">
        <f t="shared" si="5"/>
        <v>11.875</v>
      </c>
      <c r="H123" s="50">
        <v>8</v>
      </c>
      <c r="I123" s="171">
        <v>95</v>
      </c>
      <c r="J123" s="340"/>
      <c r="K123" s="342"/>
      <c r="L123" s="342"/>
      <c r="M123" s="345"/>
      <c r="N123" s="311"/>
      <c r="O123" s="314"/>
      <c r="P123" s="160"/>
      <c r="Q123" s="241" t="s">
        <v>45</v>
      </c>
      <c r="R123" s="304"/>
      <c r="S123" s="305"/>
      <c r="T123" s="307"/>
      <c r="U123" s="305"/>
      <c r="V123" s="309"/>
      <c r="W123" s="305"/>
    </row>
    <row r="124" spans="1:23" ht="24.95" customHeight="1" thickBot="1" x14ac:dyDescent="0.25">
      <c r="A124" s="326"/>
      <c r="B124" s="135">
        <v>-3750247.5735293599</v>
      </c>
      <c r="C124" s="340"/>
      <c r="D124" s="243" t="s">
        <v>117</v>
      </c>
      <c r="E124" s="244" t="s">
        <v>123</v>
      </c>
      <c r="F124" s="340"/>
      <c r="G124" s="245">
        <f t="shared" si="5"/>
        <v>11.875</v>
      </c>
      <c r="H124" s="246">
        <v>8</v>
      </c>
      <c r="I124" s="116">
        <v>95</v>
      </c>
      <c r="J124" s="340"/>
      <c r="K124" s="343"/>
      <c r="L124" s="343"/>
      <c r="M124" s="346"/>
      <c r="N124" s="312"/>
      <c r="O124" s="315"/>
      <c r="P124" s="160"/>
      <c r="Q124" s="247" t="s">
        <v>47</v>
      </c>
      <c r="R124" s="304"/>
      <c r="S124" s="305"/>
      <c r="T124" s="308"/>
      <c r="U124" s="305"/>
      <c r="V124" s="309"/>
      <c r="W124" s="305"/>
    </row>
    <row r="125" spans="1:23" s="253" customFormat="1" ht="24.95" customHeight="1" thickBot="1" x14ac:dyDescent="0.25">
      <c r="A125" s="248"/>
      <c r="B125" s="234">
        <v>13530507</v>
      </c>
      <c r="C125" s="297"/>
      <c r="D125" s="78"/>
      <c r="E125" s="143"/>
      <c r="F125" s="299"/>
      <c r="G125" s="70"/>
      <c r="H125" s="71"/>
      <c r="I125" s="61"/>
      <c r="J125" s="249"/>
      <c r="K125" s="294"/>
      <c r="L125" s="294"/>
      <c r="M125" s="301"/>
      <c r="N125" s="301"/>
      <c r="O125" s="294"/>
      <c r="P125" s="250"/>
      <c r="Q125" s="251"/>
      <c r="R125" s="294"/>
      <c r="S125" s="252"/>
      <c r="T125" s="294"/>
      <c r="U125" s="294"/>
      <c r="V125" s="294"/>
      <c r="W125" s="296"/>
    </row>
    <row r="126" spans="1:23" s="253" customFormat="1" ht="24.95" customHeight="1" x14ac:dyDescent="0.2">
      <c r="A126" s="248"/>
      <c r="B126" s="254">
        <v>13530494</v>
      </c>
      <c r="C126" s="298"/>
      <c r="D126" s="78"/>
      <c r="E126" s="143"/>
      <c r="F126" s="300"/>
      <c r="G126" s="59"/>
      <c r="H126" s="60"/>
      <c r="I126" s="156"/>
      <c r="J126" s="249"/>
      <c r="K126" s="295"/>
      <c r="L126" s="295"/>
      <c r="M126" s="302"/>
      <c r="N126" s="302"/>
      <c r="O126" s="295"/>
      <c r="P126" s="255"/>
      <c r="Q126" s="251"/>
      <c r="R126" s="295"/>
      <c r="S126" s="256"/>
      <c r="T126" s="295"/>
      <c r="U126" s="295"/>
      <c r="V126" s="295"/>
      <c r="W126" s="296"/>
    </row>
    <row r="127" spans="1:23" ht="24.95" customHeight="1" x14ac:dyDescent="0.35">
      <c r="A127" s="94"/>
      <c r="B127" s="257" t="s">
        <v>143</v>
      </c>
      <c r="C127" s="257"/>
      <c r="D127" s="258">
        <v>79</v>
      </c>
      <c r="E127" s="259"/>
      <c r="F127" s="260"/>
      <c r="G127" s="260"/>
      <c r="H127" s="260"/>
      <c r="I127" s="261"/>
      <c r="J127" s="260"/>
      <c r="K127" s="289"/>
      <c r="L127" s="289"/>
      <c r="M127" s="262"/>
      <c r="N127" s="263">
        <f>SUM(N15:N124)</f>
        <v>485032981</v>
      </c>
      <c r="O127" s="264"/>
      <c r="P127" s="264"/>
      <c r="Q127" s="265"/>
      <c r="R127" s="260"/>
      <c r="S127" s="260"/>
      <c r="T127" s="260"/>
      <c r="U127" s="260"/>
      <c r="V127" s="260"/>
    </row>
    <row r="128" spans="1:23" ht="24.95" customHeight="1" x14ac:dyDescent="0.35">
      <c r="B128" s="266"/>
      <c r="C128" s="266"/>
      <c r="D128" s="267"/>
      <c r="K128" s="290"/>
      <c r="L128" s="290"/>
      <c r="M128" s="268"/>
      <c r="N128" s="269"/>
    </row>
    <row r="129" spans="1:19" ht="24.95" customHeight="1" x14ac:dyDescent="0.2">
      <c r="A129" s="270"/>
      <c r="B129" s="271"/>
      <c r="C129" s="271"/>
      <c r="D129" s="271"/>
      <c r="E129" s="271"/>
      <c r="F129" s="271"/>
      <c r="G129" s="271"/>
      <c r="H129" s="271"/>
      <c r="I129" s="271"/>
      <c r="J129" s="271"/>
      <c r="K129" s="271"/>
      <c r="L129" s="272"/>
      <c r="M129" s="272"/>
      <c r="N129" s="273"/>
      <c r="O129" s="273"/>
      <c r="P129" s="273">
        <v>42000000</v>
      </c>
      <c r="Q129" s="274"/>
      <c r="R129" s="275"/>
      <c r="S129" s="275"/>
    </row>
    <row r="130" spans="1:19" ht="24.95" customHeight="1" x14ac:dyDescent="0.25">
      <c r="A130" s="270"/>
      <c r="B130" s="276"/>
      <c r="C130" s="276"/>
      <c r="D130" s="277" t="s">
        <v>144</v>
      </c>
      <c r="E130" s="291" t="s">
        <v>145</v>
      </c>
      <c r="F130" s="291"/>
      <c r="G130" s="291"/>
      <c r="H130" s="291"/>
      <c r="I130" s="291"/>
      <c r="J130" s="278"/>
      <c r="K130" s="278"/>
      <c r="L130" s="278"/>
      <c r="M130" s="278"/>
      <c r="N130" s="276" t="s">
        <v>146</v>
      </c>
      <c r="O130" s="276"/>
      <c r="P130" s="276">
        <v>45500000</v>
      </c>
      <c r="Q130" s="279"/>
      <c r="R130" s="278"/>
      <c r="S130" s="278"/>
    </row>
    <row r="131" spans="1:19" ht="14.25" customHeight="1" x14ac:dyDescent="0.2">
      <c r="A131" s="270"/>
      <c r="B131" s="271"/>
      <c r="C131" s="271"/>
      <c r="D131" s="271" t="s">
        <v>147</v>
      </c>
      <c r="E131" s="292" t="s">
        <v>148</v>
      </c>
      <c r="F131" s="292"/>
      <c r="G131" s="292"/>
      <c r="H131" s="292"/>
      <c r="I131" s="292"/>
      <c r="J131" s="278"/>
      <c r="K131" s="278"/>
      <c r="L131" s="280"/>
      <c r="M131" s="278"/>
      <c r="N131" s="271" t="s">
        <v>149</v>
      </c>
      <c r="O131" s="271"/>
      <c r="P131" s="271">
        <v>123400000</v>
      </c>
      <c r="Q131" s="278"/>
      <c r="R131" s="278"/>
      <c r="S131" s="278"/>
    </row>
    <row r="132" spans="1:19" ht="15.75" customHeight="1" x14ac:dyDescent="0.2">
      <c r="A132" s="270"/>
      <c r="B132" s="281"/>
      <c r="C132" s="281"/>
      <c r="D132" s="281"/>
      <c r="E132" s="293" t="s">
        <v>150</v>
      </c>
      <c r="F132" s="293"/>
      <c r="G132" s="293"/>
      <c r="H132" s="293"/>
      <c r="I132" s="293"/>
      <c r="J132" s="278"/>
      <c r="K132" s="278"/>
      <c r="L132" s="271"/>
      <c r="M132" s="278"/>
      <c r="N132" s="273"/>
      <c r="O132" s="273"/>
      <c r="P132" s="273">
        <f>SUM(P129:P131)</f>
        <v>210900000</v>
      </c>
      <c r="Q132" s="274"/>
      <c r="R132" s="275"/>
      <c r="S132" s="275"/>
    </row>
    <row r="133" spans="1:19" ht="24.95" customHeight="1" x14ac:dyDescent="0.2">
      <c r="A133" s="270"/>
      <c r="B133" s="271"/>
      <c r="C133" s="271"/>
      <c r="D133" s="271"/>
      <c r="E133" s="271"/>
      <c r="F133" s="271"/>
      <c r="G133" s="271"/>
      <c r="H133" s="271"/>
      <c r="I133" s="271"/>
      <c r="J133" s="271"/>
      <c r="K133" s="271"/>
      <c r="L133" s="272"/>
      <c r="M133" s="272"/>
      <c r="N133" s="282"/>
      <c r="O133" s="282"/>
      <c r="P133" s="282">
        <v>214400000</v>
      </c>
      <c r="Q133" s="274"/>
      <c r="R133" s="275"/>
      <c r="S133" s="275"/>
    </row>
    <row r="134" spans="1:19" ht="24.95" customHeight="1" x14ac:dyDescent="0.2">
      <c r="A134" s="283"/>
      <c r="B134" s="284"/>
      <c r="C134" s="284"/>
      <c r="D134" s="284"/>
      <c r="E134" s="285"/>
      <c r="F134" s="285"/>
      <c r="G134" s="285"/>
      <c r="H134" s="285"/>
      <c r="I134" s="285"/>
      <c r="J134" s="285"/>
      <c r="K134" s="285"/>
      <c r="L134" s="285"/>
      <c r="M134" s="285"/>
      <c r="N134" s="286"/>
      <c r="O134" s="286"/>
      <c r="P134" s="287">
        <f>P132-P133</f>
        <v>-3500000</v>
      </c>
      <c r="Q134" s="288"/>
      <c r="R134" s="283"/>
      <c r="S134" s="283"/>
    </row>
    <row r="135" spans="1:19" ht="24.95" customHeight="1" x14ac:dyDescent="0.2"/>
    <row r="136" spans="1:19" ht="24.95" customHeight="1" x14ac:dyDescent="0.2"/>
    <row r="137" spans="1:19" ht="24.95" customHeight="1" x14ac:dyDescent="0.2"/>
    <row r="138" spans="1:19" ht="24.95" customHeight="1" x14ac:dyDescent="0.2"/>
    <row r="139" spans="1:19" ht="24.95" customHeight="1" x14ac:dyDescent="0.2"/>
    <row r="140" spans="1:19" ht="24.95" customHeight="1" x14ac:dyDescent="0.2"/>
    <row r="141" spans="1:19" ht="24.95" customHeight="1" x14ac:dyDescent="0.2"/>
    <row r="142" spans="1:19" ht="24.95" customHeight="1" x14ac:dyDescent="0.2"/>
    <row r="143" spans="1:19" ht="24.95" customHeight="1" x14ac:dyDescent="0.2"/>
    <row r="144" spans="1:19" ht="24.95" customHeight="1" x14ac:dyDescent="0.2"/>
    <row r="145" ht="24.95" customHeight="1" x14ac:dyDescent="0.2"/>
    <row r="146" ht="24.95" customHeight="1" x14ac:dyDescent="0.2"/>
    <row r="147" ht="24.95" customHeight="1" x14ac:dyDescent="0.2"/>
    <row r="148" ht="24.95" customHeight="1" x14ac:dyDescent="0.2"/>
    <row r="149" ht="24.95" customHeight="1" x14ac:dyDescent="0.2"/>
    <row r="150" ht="24.95" customHeight="1" x14ac:dyDescent="0.2"/>
    <row r="151" ht="24.95" customHeight="1" x14ac:dyDescent="0.2"/>
    <row r="152" ht="24.95" customHeight="1" x14ac:dyDescent="0.2"/>
    <row r="153" ht="24.95" customHeight="1" x14ac:dyDescent="0.2"/>
    <row r="154" ht="24.95" customHeight="1" x14ac:dyDescent="0.2"/>
    <row r="155" ht="24.95" customHeight="1" x14ac:dyDescent="0.2"/>
    <row r="156" ht="24.95" customHeight="1" x14ac:dyDescent="0.2"/>
    <row r="157" ht="24.95" customHeight="1" x14ac:dyDescent="0.2"/>
    <row r="158" ht="24.95" customHeight="1" x14ac:dyDescent="0.2"/>
    <row r="159" ht="24.95" customHeight="1" x14ac:dyDescent="0.2"/>
    <row r="160" ht="24.95" customHeight="1" x14ac:dyDescent="0.2"/>
    <row r="161" ht="24.95" customHeight="1" x14ac:dyDescent="0.2"/>
    <row r="162" ht="24.95" customHeight="1" x14ac:dyDescent="0.2"/>
    <row r="163" ht="24.95" customHeight="1" x14ac:dyDescent="0.2"/>
    <row r="164" ht="24.95" customHeight="1" x14ac:dyDescent="0.2"/>
  </sheetData>
  <autoFilter ref="A14:AH127" xr:uid="{213E5DB5-9095-4F3C-984D-719955E76850}"/>
  <mergeCells count="271">
    <mergeCell ref="A2:O2"/>
    <mergeCell ref="A3:O3"/>
    <mergeCell ref="D5:E5"/>
    <mergeCell ref="D6:E6"/>
    <mergeCell ref="D7:E7"/>
    <mergeCell ref="D8:E8"/>
    <mergeCell ref="K13:L13"/>
    <mergeCell ref="M13:M14"/>
    <mergeCell ref="N13:N14"/>
    <mergeCell ref="O13:O14"/>
    <mergeCell ref="S12:U12"/>
    <mergeCell ref="V12:W12"/>
    <mergeCell ref="A13:A14"/>
    <mergeCell ref="B13:B14"/>
    <mergeCell ref="C13:C14"/>
    <mergeCell ref="D13:D14"/>
    <mergeCell ref="E13:E14"/>
    <mergeCell ref="F13:F14"/>
    <mergeCell ref="G13:G14"/>
    <mergeCell ref="H13:H14"/>
    <mergeCell ref="R15:R20"/>
    <mergeCell ref="S15:S20"/>
    <mergeCell ref="T15:T20"/>
    <mergeCell ref="U15:U20"/>
    <mergeCell ref="V15:V20"/>
    <mergeCell ref="W15:W20"/>
    <mergeCell ref="W13:W14"/>
    <mergeCell ref="A15:A22"/>
    <mergeCell ref="C15:C20"/>
    <mergeCell ref="F15:F20"/>
    <mergeCell ref="J15:J20"/>
    <mergeCell ref="K15:K20"/>
    <mergeCell ref="L15:L20"/>
    <mergeCell ref="M15:M20"/>
    <mergeCell ref="N15:N20"/>
    <mergeCell ref="O15:O20"/>
    <mergeCell ref="Q13:Q14"/>
    <mergeCell ref="R13:R14"/>
    <mergeCell ref="S13:S14"/>
    <mergeCell ref="T13:T14"/>
    <mergeCell ref="U13:U14"/>
    <mergeCell ref="V13:V14"/>
    <mergeCell ref="I13:I14"/>
    <mergeCell ref="J13:J14"/>
    <mergeCell ref="V21:V24"/>
    <mergeCell ref="W21:W24"/>
    <mergeCell ref="A24:A29"/>
    <mergeCell ref="C25:C28"/>
    <mergeCell ref="F25:F28"/>
    <mergeCell ref="J25:J28"/>
    <mergeCell ref="K25:K28"/>
    <mergeCell ref="L25:L28"/>
    <mergeCell ref="M25:M28"/>
    <mergeCell ref="N25:N28"/>
    <mergeCell ref="N21:N24"/>
    <mergeCell ref="O21:O24"/>
    <mergeCell ref="R21:R24"/>
    <mergeCell ref="S21:S24"/>
    <mergeCell ref="T21:T24"/>
    <mergeCell ref="U21:U24"/>
    <mergeCell ref="C21:C24"/>
    <mergeCell ref="F21:F24"/>
    <mergeCell ref="J21:J24"/>
    <mergeCell ref="K21:K24"/>
    <mergeCell ref="L21:L24"/>
    <mergeCell ref="M21:M24"/>
    <mergeCell ref="W25:W28"/>
    <mergeCell ref="C29:C34"/>
    <mergeCell ref="F29:F34"/>
    <mergeCell ref="J29:J34"/>
    <mergeCell ref="K29:K34"/>
    <mergeCell ref="L29:L34"/>
    <mergeCell ref="M29:M34"/>
    <mergeCell ref="N29:N34"/>
    <mergeCell ref="O29:O34"/>
    <mergeCell ref="R29:R34"/>
    <mergeCell ref="O25:O28"/>
    <mergeCell ref="R25:R28"/>
    <mergeCell ref="S25:S28"/>
    <mergeCell ref="T25:T28"/>
    <mergeCell ref="U25:U28"/>
    <mergeCell ref="V25:V28"/>
    <mergeCell ref="S29:S34"/>
    <mergeCell ref="T29:T34"/>
    <mergeCell ref="U29:U34"/>
    <mergeCell ref="V29:V34"/>
    <mergeCell ref="W29:W34"/>
    <mergeCell ref="A30:A35"/>
    <mergeCell ref="C35:C42"/>
    <mergeCell ref="F35:F42"/>
    <mergeCell ref="J35:J42"/>
    <mergeCell ref="K35:K42"/>
    <mergeCell ref="T35:T42"/>
    <mergeCell ref="U35:U42"/>
    <mergeCell ref="V35:V42"/>
    <mergeCell ref="W35:W42"/>
    <mergeCell ref="A36:A44"/>
    <mergeCell ref="C43:C47"/>
    <mergeCell ref="F43:F47"/>
    <mergeCell ref="J43:J47"/>
    <mergeCell ref="K43:K47"/>
    <mergeCell ref="L43:L47"/>
    <mergeCell ref="L35:L42"/>
    <mergeCell ref="M35:M42"/>
    <mergeCell ref="N35:N42"/>
    <mergeCell ref="O35:O42"/>
    <mergeCell ref="R35:R42"/>
    <mergeCell ref="S35:S42"/>
    <mergeCell ref="U43:U47"/>
    <mergeCell ref="V43:V47"/>
    <mergeCell ref="W43:W47"/>
    <mergeCell ref="A45:A52"/>
    <mergeCell ref="C48:C51"/>
    <mergeCell ref="F48:F51"/>
    <mergeCell ref="J48:J51"/>
    <mergeCell ref="K48:K51"/>
    <mergeCell ref="L48:L51"/>
    <mergeCell ref="M48:M51"/>
    <mergeCell ref="M43:M47"/>
    <mergeCell ref="N43:N47"/>
    <mergeCell ref="C52:C59"/>
    <mergeCell ref="F52:F59"/>
    <mergeCell ref="J52:J59"/>
    <mergeCell ref="K52:K59"/>
    <mergeCell ref="L52:L59"/>
    <mergeCell ref="M52:M59"/>
    <mergeCell ref="N52:N59"/>
    <mergeCell ref="N48:N51"/>
    <mergeCell ref="A53:A55"/>
    <mergeCell ref="A56:A61"/>
    <mergeCell ref="C60:C65"/>
    <mergeCell ref="F60:F65"/>
    <mergeCell ref="J60:J65"/>
    <mergeCell ref="K60:K65"/>
    <mergeCell ref="O43:O47"/>
    <mergeCell ref="R43:R47"/>
    <mergeCell ref="S43:S47"/>
    <mergeCell ref="T43:T47"/>
    <mergeCell ref="U52:U59"/>
    <mergeCell ref="V52:V59"/>
    <mergeCell ref="W52:W59"/>
    <mergeCell ref="V48:V51"/>
    <mergeCell ref="W48:W51"/>
    <mergeCell ref="O52:O59"/>
    <mergeCell ref="O48:O51"/>
    <mergeCell ref="R48:R51"/>
    <mergeCell ref="S48:S51"/>
    <mergeCell ref="T48:T51"/>
    <mergeCell ref="U48:U51"/>
    <mergeCell ref="R52:R59"/>
    <mergeCell ref="S52:S59"/>
    <mergeCell ref="T52:T59"/>
    <mergeCell ref="T60:T65"/>
    <mergeCell ref="U60:U65"/>
    <mergeCell ref="V60:V65"/>
    <mergeCell ref="W60:W65"/>
    <mergeCell ref="A62:A67"/>
    <mergeCell ref="C66:C72"/>
    <mergeCell ref="F66:F72"/>
    <mergeCell ref="J66:J72"/>
    <mergeCell ref="K66:K72"/>
    <mergeCell ref="L66:L72"/>
    <mergeCell ref="L60:L65"/>
    <mergeCell ref="M60:M65"/>
    <mergeCell ref="N60:N65"/>
    <mergeCell ref="O60:O65"/>
    <mergeCell ref="R60:R65"/>
    <mergeCell ref="S60:S65"/>
    <mergeCell ref="U66:U72"/>
    <mergeCell ref="V66:V72"/>
    <mergeCell ref="W66:W72"/>
    <mergeCell ref="A68:A69"/>
    <mergeCell ref="A72:A75"/>
    <mergeCell ref="C73:C78"/>
    <mergeCell ref="F73:F78"/>
    <mergeCell ref="J73:J78"/>
    <mergeCell ref="K73:K78"/>
    <mergeCell ref="L73:L78"/>
    <mergeCell ref="M66:M72"/>
    <mergeCell ref="N66:N72"/>
    <mergeCell ref="O66:O72"/>
    <mergeCell ref="R66:R72"/>
    <mergeCell ref="S66:S72"/>
    <mergeCell ref="T66:T72"/>
    <mergeCell ref="U73:U78"/>
    <mergeCell ref="N79:N85"/>
    <mergeCell ref="O79:O85"/>
    <mergeCell ref="V73:V78"/>
    <mergeCell ref="W73:W78"/>
    <mergeCell ref="A76:A81"/>
    <mergeCell ref="C79:C85"/>
    <mergeCell ref="F79:F85"/>
    <mergeCell ref="J79:J85"/>
    <mergeCell ref="K79:K85"/>
    <mergeCell ref="L79:L85"/>
    <mergeCell ref="M79:M85"/>
    <mergeCell ref="M73:M78"/>
    <mergeCell ref="N73:N78"/>
    <mergeCell ref="O73:O78"/>
    <mergeCell ref="R73:R78"/>
    <mergeCell ref="S73:S78"/>
    <mergeCell ref="T73:T78"/>
    <mergeCell ref="V79:V85"/>
    <mergeCell ref="W79:W85"/>
    <mergeCell ref="A82:A85"/>
    <mergeCell ref="R79:R85"/>
    <mergeCell ref="S79:S85"/>
    <mergeCell ref="T79:T85"/>
    <mergeCell ref="U79:U85"/>
    <mergeCell ref="A93:A108"/>
    <mergeCell ref="C100:C111"/>
    <mergeCell ref="F100:F111"/>
    <mergeCell ref="J100:J111"/>
    <mergeCell ref="K100:K111"/>
    <mergeCell ref="L100:L111"/>
    <mergeCell ref="M100:M111"/>
    <mergeCell ref="N100:N111"/>
    <mergeCell ref="N86:N99"/>
    <mergeCell ref="A109:A124"/>
    <mergeCell ref="C112:C124"/>
    <mergeCell ref="F112:F124"/>
    <mergeCell ref="J112:J124"/>
    <mergeCell ref="K112:K124"/>
    <mergeCell ref="L112:L124"/>
    <mergeCell ref="M112:M124"/>
    <mergeCell ref="A86:A92"/>
    <mergeCell ref="C86:C99"/>
    <mergeCell ref="F86:F99"/>
    <mergeCell ref="J86:J99"/>
    <mergeCell ref="K86:K99"/>
    <mergeCell ref="L86:L99"/>
    <mergeCell ref="M86:M99"/>
    <mergeCell ref="O100:O111"/>
    <mergeCell ref="R100:R111"/>
    <mergeCell ref="S100:S111"/>
    <mergeCell ref="T100:T111"/>
    <mergeCell ref="U100:U111"/>
    <mergeCell ref="V100:V111"/>
    <mergeCell ref="V125:V126"/>
    <mergeCell ref="V86:V99"/>
    <mergeCell ref="W86:W99"/>
    <mergeCell ref="O86:O99"/>
    <mergeCell ref="R86:R99"/>
    <mergeCell ref="S86:S99"/>
    <mergeCell ref="T86:T99"/>
    <mergeCell ref="U86:U99"/>
    <mergeCell ref="W100:W111"/>
    <mergeCell ref="W125:W126"/>
    <mergeCell ref="C125:C126"/>
    <mergeCell ref="F125:F126"/>
    <mergeCell ref="K125:K126"/>
    <mergeCell ref="L125:L126"/>
    <mergeCell ref="M125:M126"/>
    <mergeCell ref="N125:N126"/>
    <mergeCell ref="R112:R124"/>
    <mergeCell ref="S112:S124"/>
    <mergeCell ref="T112:T124"/>
    <mergeCell ref="U112:U124"/>
    <mergeCell ref="V112:V124"/>
    <mergeCell ref="W112:W124"/>
    <mergeCell ref="N112:N124"/>
    <mergeCell ref="O112:O124"/>
    <mergeCell ref="K127:L127"/>
    <mergeCell ref="K128:L128"/>
    <mergeCell ref="E130:I130"/>
    <mergeCell ref="E131:I131"/>
    <mergeCell ref="E132:I132"/>
    <mergeCell ref="O125:O126"/>
    <mergeCell ref="R125:R126"/>
    <mergeCell ref="T125:T126"/>
    <mergeCell ref="U125:U12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SER 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Bermudez</dc:creator>
  <cp:lastModifiedBy>Marisela Prada Reyes</cp:lastModifiedBy>
  <dcterms:created xsi:type="dcterms:W3CDTF">2022-01-25T22:56:59Z</dcterms:created>
  <dcterms:modified xsi:type="dcterms:W3CDTF">2022-01-28T16:25:11Z</dcterms:modified>
</cp:coreProperties>
</file>