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ajustado Pereira" sheetId="1" r:id="rId4"/>
    <sheet state="visible" name="Sheet1" sheetId="2" r:id="rId5"/>
  </sheets>
  <definedNames/>
  <calcPr/>
  <extLst>
    <ext uri="GoogleSheetsCustomDataVersion1">
      <go:sheetsCustomData xmlns:go="http://customooxmlschemas.google.com/" r:id="rId6" roundtripDataSignature="AMtx7mhwuFC/iUkCohvTZaWNuJ2BjncGZw=="/>
    </ext>
  </extLst>
</workbook>
</file>

<file path=xl/sharedStrings.xml><?xml version="1.0" encoding="utf-8"?>
<sst xmlns="http://schemas.openxmlformats.org/spreadsheetml/2006/main" count="127" uniqueCount="43">
  <si>
    <t>Cotizaciones</t>
  </si>
  <si>
    <t>ITEM</t>
  </si>
  <si>
    <t>Fundación FRISBY</t>
  </si>
  <si>
    <t>Corporación CIAF</t>
  </si>
  <si>
    <t xml:space="preserve">Universidad en tu Colegio Manizales SECOP </t>
  </si>
  <si>
    <t>Costos Educativos</t>
  </si>
  <si>
    <t>Matrículas de semestres 1 y 2 de estudiantes en programas técnicos (pago x dos semestres de 5 grupos x 30 estudiantes)</t>
  </si>
  <si>
    <t>Subtotal costos educativos</t>
  </si>
  <si>
    <t xml:space="preserve">Variable: MENOR VALOR </t>
  </si>
  <si>
    <t>NOTA: Para este ítem no se tomará el valor promedio sino que se tomará el menor valor para la estimación del presupuesto</t>
  </si>
  <si>
    <t>Proyectos          AZ</t>
  </si>
  <si>
    <t>Variable: Promedio</t>
  </si>
  <si>
    <t>Costos Operativos</t>
  </si>
  <si>
    <t>Inducción al proceso formativo de estudiantes  (proceso de inducción a 5 grupos, cada uno de 30 estudiantes) (Evento de mínimo 2 horas dirigido a cada uno de los 5 grupos seleccionados con 2 capacitadores de nivel profesional, incluye material y refrigerio (bebida y producto de panaderia)</t>
  </si>
  <si>
    <t xml:space="preserve">Proceso de inscripción de estudiantes a programas técnicos (proceso de inscripción de 5 grupos, cada uno de 30 estudiantes) (Evento de 2 días en las IE seleccionadas con 2 asistentes de nivel técnico, incluye transporte y material) </t>
  </si>
  <si>
    <t xml:space="preserve">Caracterización del sector económico, estudiantes e instituciones de educación superior. </t>
  </si>
  <si>
    <t>Subtotal costos operativos</t>
  </si>
  <si>
    <t>Costos Honorarios</t>
  </si>
  <si>
    <t>Equipo de Trabajo</t>
  </si>
  <si>
    <t xml:space="preserve">Asistencia para el seguimiento al desarrollo del proceso formativo a través de acompañamiento individual e integración al proceso de las familias o acudientes (8 meses) profesional de nivel técnico </t>
  </si>
  <si>
    <t>Coordinador del proyecto y de proceso de monitoreo, evaluación y sistematización (10 meses) Profesional de nivel magíster</t>
  </si>
  <si>
    <t>Subtotal equipo de trabajo</t>
  </si>
  <si>
    <t xml:space="preserve">TABLA HONORARIOS MUNICIPIO </t>
  </si>
  <si>
    <t xml:space="preserve">NOTA: Este valor no fue cotizado por lo que se estiman los valores con base en la tabla de honorarios vigente de la entidad
</t>
  </si>
  <si>
    <t>Presupuesto Oficial</t>
  </si>
  <si>
    <t>ACTIVIDAD</t>
  </si>
  <si>
    <t>TOTAL</t>
  </si>
  <si>
    <t>APORTES</t>
  </si>
  <si>
    <t>Año 1</t>
  </si>
  <si>
    <t>Alcaldia</t>
  </si>
  <si>
    <t>Esal</t>
  </si>
  <si>
    <t xml:space="preserve"> A OFERTAR</t>
  </si>
  <si>
    <t>Valor Total</t>
  </si>
  <si>
    <t>Total Costos Por Año</t>
  </si>
  <si>
    <t>Total</t>
  </si>
  <si>
    <t>Total por año</t>
  </si>
  <si>
    <t>Matrícula por estudiante (2 semestres)</t>
  </si>
  <si>
    <t>Número de grupos</t>
  </si>
  <si>
    <t>Número de estudiantes por grupo</t>
  </si>
  <si>
    <t>Número total de estudiantes</t>
  </si>
  <si>
    <t>$ 165.929.790</t>
  </si>
  <si>
    <t xml:space="preserve">Subtotal costos operativos con tabla honorarios alcaldia </t>
  </si>
  <si>
    <t>$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</si>
</sst>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 &quot;#,##0;[Red]&quot;-$ &quot;#,##0"/>
    <numFmt numFmtId="165" formatCode="&quot;$&quot;#,##0;[Red]\-&quot;$&quot;#,##0"/>
    <numFmt numFmtId="166" formatCode="_-&quot;$ &quot;* #,##0_-;&quot;-$ &quot;* #,##0_-;_-&quot;$ &quot;* \-??_-;_-@"/>
  </numFmts>
  <fonts count="7">
    <font>
      <sz val="10.0"/>
      <color rgb="FF000000"/>
      <name val="Arial"/>
    </font>
    <font>
      <sz val="10.0"/>
      <color theme="1"/>
      <name val="Arial"/>
    </font>
    <font>
      <b/>
      <sz val="10.0"/>
      <color rgb="FF000000"/>
      <name val="Arial"/>
    </font>
    <font>
      <b/>
      <sz val="10.0"/>
      <color theme="1"/>
      <name val="Arial"/>
    </font>
    <font>
      <sz val="9.0"/>
      <color theme="1"/>
      <name val="Arial"/>
    </font>
    <font>
      <sz val="9.0"/>
      <color rgb="FF000000"/>
      <name val="Arial"/>
    </font>
    <font/>
  </fonts>
  <fills count="9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2F3"/>
        <bgColor rgb="FFD9E2F3"/>
      </patternFill>
    </fill>
    <fill>
      <patternFill patternType="solid">
        <fgColor rgb="FFF2F2F2"/>
        <bgColor rgb="FFF2F2F2"/>
      </patternFill>
    </fill>
    <fill>
      <patternFill patternType="solid">
        <fgColor rgb="FFFFD965"/>
        <bgColor rgb="FFFFD965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73">
    <xf borderId="0" fillId="0" fontId="0" numFmtId="0" xfId="0" applyAlignment="1" applyFont="1">
      <alignment readingOrder="0" shrinkToFit="0" vertical="bottom" wrapText="0"/>
    </xf>
    <xf borderId="0" fillId="0" fontId="0" numFmtId="0" xfId="0" applyFont="1"/>
    <xf borderId="0" fillId="0" fontId="1" numFmtId="3" xfId="0" applyFont="1" applyNumberFormat="1"/>
    <xf borderId="0" fillId="0" fontId="1" numFmtId="0" xfId="0" applyFont="1"/>
    <xf borderId="0" fillId="0" fontId="2" numFmtId="0" xfId="0" applyFont="1"/>
    <xf borderId="1" fillId="2" fontId="3" numFmtId="0" xfId="0" applyAlignment="1" applyBorder="1" applyFill="1" applyFont="1">
      <alignment horizontal="center" shrinkToFit="0" vertical="center" wrapText="1"/>
    </xf>
    <xf borderId="2" fillId="2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5" fillId="3" fontId="3" numFmtId="0" xfId="0" applyAlignment="1" applyBorder="1" applyFill="1" applyFont="1">
      <alignment horizontal="center" vertical="center"/>
    </xf>
    <xf borderId="6" fillId="3" fontId="3" numFmtId="0" xfId="0" applyAlignment="1" applyBorder="1" applyFont="1">
      <alignment horizontal="center" vertical="center"/>
    </xf>
    <xf borderId="7" fillId="3" fontId="3" numFmtId="0" xfId="0" applyAlignment="1" applyBorder="1" applyFont="1">
      <alignment horizontal="center" vertical="center"/>
    </xf>
    <xf borderId="2" fillId="0" fontId="1" numFmtId="0" xfId="0" applyAlignment="1" applyBorder="1" applyFont="1">
      <alignment shrinkToFit="0" wrapText="1"/>
    </xf>
    <xf borderId="2" fillId="0" fontId="0" numFmtId="164" xfId="0" applyBorder="1" applyFont="1" applyNumberFormat="1"/>
    <xf borderId="0" fillId="0" fontId="0" numFmtId="3" xfId="0" applyFont="1" applyNumberFormat="1"/>
    <xf borderId="2" fillId="4" fontId="3" numFmtId="0" xfId="0" applyAlignment="1" applyBorder="1" applyFill="1" applyFont="1">
      <alignment horizontal="left"/>
    </xf>
    <xf borderId="1" fillId="5" fontId="3" numFmtId="165" xfId="0" applyAlignment="1" applyBorder="1" applyFill="1" applyFont="1" applyNumberFormat="1">
      <alignment horizontal="right" shrinkToFit="0" vertical="center" wrapText="1"/>
    </xf>
    <xf borderId="2" fillId="4" fontId="3" numFmtId="165" xfId="0" applyAlignment="1" applyBorder="1" applyFont="1" applyNumberFormat="1">
      <alignment horizontal="right" shrinkToFit="0" vertical="center" wrapText="1"/>
    </xf>
    <xf borderId="8" fillId="4" fontId="3" numFmtId="0" xfId="0" applyAlignment="1" applyBorder="1" applyFont="1">
      <alignment horizontal="left"/>
    </xf>
    <xf borderId="2" fillId="5" fontId="3" numFmtId="165" xfId="0" applyAlignment="1" applyBorder="1" applyFont="1" applyNumberFormat="1">
      <alignment horizontal="center" shrinkToFit="0" vertical="center" wrapText="1"/>
    </xf>
    <xf borderId="8" fillId="4" fontId="3" numFmtId="165" xfId="0" applyAlignment="1" applyBorder="1" applyFont="1" applyNumberFormat="1">
      <alignment horizontal="right" shrinkToFit="0" vertical="center" wrapText="1"/>
    </xf>
    <xf borderId="0" fillId="0" fontId="4" numFmtId="0" xfId="0" applyAlignment="1" applyFont="1">
      <alignment horizontal="left"/>
    </xf>
    <xf borderId="0" fillId="0" fontId="3" numFmtId="165" xfId="0" applyAlignment="1" applyFont="1" applyNumberFormat="1">
      <alignment horizontal="right" shrinkToFit="0" vertical="center" wrapText="1"/>
    </xf>
    <xf borderId="0" fillId="0" fontId="3" numFmtId="165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left"/>
    </xf>
    <xf borderId="0" fillId="0" fontId="0" numFmtId="165" xfId="0" applyFont="1" applyNumberFormat="1"/>
    <xf borderId="5" fillId="3" fontId="3" numFmtId="0" xfId="0" applyAlignment="1" applyBorder="1" applyFont="1">
      <alignment horizontal="center"/>
    </xf>
    <xf borderId="6" fillId="3" fontId="3" numFmtId="0" xfId="0" applyAlignment="1" applyBorder="1" applyFont="1">
      <alignment horizontal="center"/>
    </xf>
    <xf borderId="7" fillId="3" fontId="3" numFmtId="0" xfId="0" applyAlignment="1" applyBorder="1" applyFont="1">
      <alignment horizontal="center"/>
    </xf>
    <xf borderId="9" fillId="0" fontId="1" numFmtId="0" xfId="0" applyAlignment="1" applyBorder="1" applyFont="1">
      <alignment shrinkToFit="0" wrapText="1"/>
    </xf>
    <xf borderId="9" fillId="0" fontId="0" numFmtId="164" xfId="0" applyBorder="1" applyFont="1" applyNumberFormat="1"/>
    <xf borderId="10" fillId="6" fontId="0" numFmtId="164" xfId="0" applyBorder="1" applyFill="1" applyFont="1" applyNumberFormat="1"/>
    <xf borderId="2" fillId="6" fontId="0" numFmtId="164" xfId="0" applyBorder="1" applyFont="1" applyNumberFormat="1"/>
    <xf borderId="2" fillId="5" fontId="3" numFmtId="165" xfId="0" applyAlignment="1" applyBorder="1" applyFont="1" applyNumberFormat="1">
      <alignment horizontal="right" shrinkToFit="0" vertical="center" wrapText="1"/>
    </xf>
    <xf borderId="0" fillId="0" fontId="3" numFmtId="0" xfId="0" applyAlignment="1" applyFont="1">
      <alignment horizontal="center"/>
    </xf>
    <xf borderId="11" fillId="0" fontId="1" numFmtId="0" xfId="0" applyAlignment="1" applyBorder="1" applyFont="1">
      <alignment shrinkToFit="0" wrapText="1"/>
    </xf>
    <xf borderId="0" fillId="0" fontId="0" numFmtId="164" xfId="0" applyFont="1" applyNumberFormat="1"/>
    <xf borderId="12" fillId="0" fontId="1" numFmtId="0" xfId="0" applyAlignment="1" applyBorder="1" applyFont="1">
      <alignment shrinkToFit="0" wrapText="1"/>
    </xf>
    <xf borderId="8" fillId="6" fontId="0" numFmtId="164" xfId="0" applyBorder="1" applyFont="1" applyNumberFormat="1"/>
    <xf borderId="0" fillId="0" fontId="5" numFmtId="0" xfId="0" applyAlignment="1" applyFont="1">
      <alignment shrinkToFit="0" wrapText="1"/>
    </xf>
    <xf borderId="2" fillId="2" fontId="3" numFmtId="0" xfId="0" applyAlignment="1" applyBorder="1" applyFont="1">
      <alignment horizontal="center"/>
    </xf>
    <xf borderId="2" fillId="2" fontId="3" numFmtId="3" xfId="0" applyAlignment="1" applyBorder="1" applyFont="1" applyNumberFormat="1">
      <alignment horizontal="center"/>
    </xf>
    <xf borderId="12" fillId="2" fontId="3" numFmtId="0" xfId="0" applyAlignment="1" applyBorder="1" applyFont="1">
      <alignment horizontal="center"/>
    </xf>
    <xf borderId="13" fillId="0" fontId="6" numFmtId="0" xfId="0" applyBorder="1" applyFont="1"/>
    <xf borderId="0" fillId="0" fontId="3" numFmtId="3" xfId="0" applyAlignment="1" applyFont="1" applyNumberFormat="1">
      <alignment horizontal="center"/>
    </xf>
    <xf borderId="2" fillId="3" fontId="3" numFmtId="0" xfId="0" applyAlignment="1" applyBorder="1" applyFont="1">
      <alignment horizontal="center" vertical="center"/>
    </xf>
    <xf borderId="2" fillId="3" fontId="3" numFmtId="3" xfId="0" applyAlignment="1" applyBorder="1" applyFont="1" applyNumberFormat="1">
      <alignment horizontal="center" vertical="center"/>
    </xf>
    <xf borderId="2" fillId="4" fontId="2" numFmtId="164" xfId="0" applyBorder="1" applyFont="1" applyNumberFormat="1"/>
    <xf borderId="0" fillId="0" fontId="1" numFmtId="0" xfId="0" applyAlignment="1" applyFont="1">
      <alignment shrinkToFit="0" wrapText="1"/>
    </xf>
    <xf borderId="0" fillId="0" fontId="2" numFmtId="164" xfId="0" applyFont="1" applyNumberFormat="1"/>
    <xf borderId="0" fillId="0" fontId="2" numFmtId="166" xfId="0" applyFont="1" applyNumberFormat="1"/>
    <xf borderId="2" fillId="3" fontId="3" numFmtId="0" xfId="0" applyAlignment="1" applyBorder="1" applyFont="1">
      <alignment horizontal="center"/>
    </xf>
    <xf borderId="14" fillId="0" fontId="0" numFmtId="164" xfId="0" applyBorder="1" applyFont="1" applyNumberFormat="1"/>
    <xf borderId="6" fillId="3" fontId="3" numFmtId="3" xfId="0" applyAlignment="1" applyBorder="1" applyFont="1" applyNumberFormat="1">
      <alignment horizontal="center" vertical="center"/>
    </xf>
    <xf borderId="7" fillId="3" fontId="3" numFmtId="3" xfId="0" applyAlignment="1" applyBorder="1" applyFont="1" applyNumberFormat="1">
      <alignment horizontal="center" vertical="center"/>
    </xf>
    <xf borderId="8" fillId="7" fontId="3" numFmtId="0" xfId="0" applyAlignment="1" applyBorder="1" applyFill="1" applyFont="1">
      <alignment horizontal="left"/>
    </xf>
    <xf borderId="8" fillId="7" fontId="2" numFmtId="166" xfId="0" applyBorder="1" applyFont="1" applyNumberFormat="1"/>
    <xf borderId="2" fillId="8" fontId="3" numFmtId="0" xfId="0" applyAlignment="1" applyBorder="1" applyFill="1" applyFont="1">
      <alignment horizontal="center"/>
    </xf>
    <xf borderId="2" fillId="8" fontId="3" numFmtId="164" xfId="0" applyBorder="1" applyFont="1" applyNumberFormat="1"/>
    <xf borderId="8" fillId="7" fontId="3" numFmtId="0" xfId="0" applyBorder="1" applyFont="1"/>
    <xf borderId="0" fillId="0" fontId="1" numFmtId="0" xfId="0" applyAlignment="1" applyFont="1">
      <alignment horizontal="center"/>
    </xf>
    <xf borderId="2" fillId="7" fontId="1" numFmtId="0" xfId="0" applyAlignment="1" applyBorder="1" applyFont="1">
      <alignment horizontal="left"/>
    </xf>
    <xf borderId="2" fillId="7" fontId="3" numFmtId="164" xfId="0" applyAlignment="1" applyBorder="1" applyFont="1" applyNumberFormat="1">
      <alignment vertical="center"/>
    </xf>
    <xf borderId="0" fillId="0" fontId="1" numFmtId="166" xfId="0" applyAlignment="1" applyFont="1" applyNumberFormat="1">
      <alignment horizontal="center"/>
    </xf>
    <xf borderId="2" fillId="8" fontId="3" numFmtId="0" xfId="0" applyAlignment="1" applyBorder="1" applyFont="1">
      <alignment horizontal="left"/>
    </xf>
    <xf borderId="2" fillId="8" fontId="3" numFmtId="164" xfId="0" applyAlignment="1" applyBorder="1" applyFont="1" applyNumberFormat="1">
      <alignment vertical="center"/>
    </xf>
    <xf borderId="2" fillId="3" fontId="3" numFmtId="0" xfId="0" applyAlignment="1" applyBorder="1" applyFont="1">
      <alignment horizontal="left"/>
    </xf>
    <xf borderId="2" fillId="0" fontId="0" numFmtId="166" xfId="0" applyBorder="1" applyFont="1" applyNumberFormat="1"/>
    <xf borderId="2" fillId="7" fontId="1" numFmtId="0" xfId="0" applyBorder="1" applyFont="1"/>
    <xf borderId="0" fillId="0" fontId="0" numFmtId="0" xfId="0" applyAlignment="1" applyFont="1">
      <alignment readingOrder="0"/>
    </xf>
    <xf borderId="2" fillId="4" fontId="3" numFmtId="0" xfId="0" applyAlignment="1" applyBorder="1" applyFont="1">
      <alignment horizontal="left" readingOrder="0"/>
    </xf>
    <xf borderId="2" fillId="4" fontId="2" numFmtId="164" xfId="0" applyAlignment="1" applyBorder="1" applyFont="1" applyNumberFormat="1">
      <alignment readingOrder="0"/>
    </xf>
    <xf borderId="2" fillId="8" fontId="3" numFmtId="164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86"/>
    <col customWidth="1" min="2" max="2" width="14.71"/>
    <col customWidth="1" min="3" max="3" width="15.57"/>
    <col customWidth="1" min="4" max="4" width="13.57"/>
    <col customWidth="1" min="5" max="5" width="12.14"/>
    <col customWidth="1" min="6" max="6" width="15.71"/>
    <col customWidth="1" min="7" max="7" width="14.57"/>
    <col customWidth="1" min="8" max="8" width="17.14"/>
    <col customWidth="1" min="9" max="22" width="9.14"/>
  </cols>
  <sheetData>
    <row r="1" ht="12.75" customHeight="1">
      <c r="A1" s="1"/>
      <c r="B1" s="1"/>
      <c r="C1" s="2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4" t="s">
        <v>0</v>
      </c>
      <c r="B2" s="1"/>
      <c r="C2" s="2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5" t="s">
        <v>1</v>
      </c>
      <c r="B3" s="5" t="s">
        <v>2</v>
      </c>
      <c r="C3" s="5" t="s">
        <v>3</v>
      </c>
      <c r="D3" s="6" t="s">
        <v>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>
      <c r="A4" s="7"/>
      <c r="B4" s="8"/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9" t="s">
        <v>5</v>
      </c>
      <c r="B5" s="10"/>
      <c r="C5" s="10"/>
      <c r="D5" s="1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>
      <c r="A6" s="12" t="s">
        <v>6</v>
      </c>
      <c r="B6" s="13">
        <v>1.8077265E8</v>
      </c>
      <c r="C6" s="13">
        <v>6.698733E8</v>
      </c>
      <c r="D6" s="13">
        <v>2.26829268E8</v>
      </c>
      <c r="E6" s="1"/>
      <c r="F6" s="14"/>
      <c r="G6" s="1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2.75" customHeight="1">
      <c r="A7" s="15" t="s">
        <v>7</v>
      </c>
      <c r="B7" s="16">
        <f>SUM(B6)</f>
        <v>180772650</v>
      </c>
      <c r="C7" s="17">
        <f>C6</f>
        <v>669873300</v>
      </c>
      <c r="D7" s="17">
        <f>+D6</f>
        <v>226829268</v>
      </c>
      <c r="E7" s="1"/>
      <c r="F7" s="1"/>
      <c r="G7" s="14"/>
      <c r="H7" s="1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ht="26.25" customHeight="1">
      <c r="A8" s="18"/>
      <c r="B8" s="19" t="s">
        <v>8</v>
      </c>
      <c r="C8" s="20"/>
      <c r="D8" s="20"/>
      <c r="E8" s="1"/>
      <c r="F8" s="1"/>
      <c r="G8" s="14"/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21" t="s">
        <v>9</v>
      </c>
      <c r="B9" s="22"/>
      <c r="C9" s="22"/>
      <c r="D9" s="23"/>
      <c r="E9" s="1"/>
      <c r="F9" s="14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24"/>
      <c r="B10" s="22"/>
      <c r="C10" s="22"/>
      <c r="D10" s="2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6" t="s">
        <v>1</v>
      </c>
      <c r="B11" s="6" t="s">
        <v>2</v>
      </c>
      <c r="C11" s="6" t="s">
        <v>10</v>
      </c>
      <c r="D11" s="6" t="s">
        <v>11</v>
      </c>
      <c r="E11" s="1"/>
      <c r="F11" s="1"/>
      <c r="G11" s="1"/>
      <c r="H11" s="2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26" t="s">
        <v>12</v>
      </c>
      <c r="B12" s="27"/>
      <c r="C12" s="27"/>
      <c r="D12" s="2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>
      <c r="A13" s="29" t="s">
        <v>13</v>
      </c>
      <c r="B13" s="30">
        <v>6500000.0</v>
      </c>
      <c r="C13" s="30">
        <v>4000000.0</v>
      </c>
      <c r="D13" s="31">
        <f t="shared" ref="D13:D15" si="1">AVERAGE(B13:C13)</f>
        <v>5250000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ht="58.5" customHeight="1">
      <c r="A14" s="12" t="s">
        <v>14</v>
      </c>
      <c r="B14" s="13">
        <v>8000000.0</v>
      </c>
      <c r="C14" s="13">
        <v>2000000.0</v>
      </c>
      <c r="D14" s="32">
        <f t="shared" si="1"/>
        <v>5000000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ht="30.75" customHeight="1">
      <c r="A15" s="12" t="s">
        <v>15</v>
      </c>
      <c r="B15" s="13">
        <v>4311160.0</v>
      </c>
      <c r="C15" s="13">
        <v>1000000.0</v>
      </c>
      <c r="D15" s="32">
        <f t="shared" si="1"/>
        <v>2655580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ht="12.75" customHeight="1">
      <c r="A16" s="15" t="s">
        <v>16</v>
      </c>
      <c r="B16" s="17">
        <f t="shared" ref="B16:D16" si="2">SUM(B13:B15)</f>
        <v>18811160</v>
      </c>
      <c r="C16" s="17">
        <f t="shared" si="2"/>
        <v>7000000</v>
      </c>
      <c r="D16" s="33">
        <f t="shared" si="2"/>
        <v>12905580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ht="32.25" customHeight="1">
      <c r="A17" s="24"/>
      <c r="B17" s="22"/>
      <c r="C17" s="23"/>
      <c r="D17" s="19" t="s">
        <v>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24" t="s">
        <v>17</v>
      </c>
      <c r="B18" s="22"/>
      <c r="C18" s="23"/>
      <c r="D18" s="2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26" t="s">
        <v>18</v>
      </c>
      <c r="B19" s="28"/>
      <c r="C19" s="34"/>
      <c r="D19" s="3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35" t="s">
        <v>19</v>
      </c>
      <c r="B20" s="30">
        <v>1.41708E7</v>
      </c>
      <c r="C20" s="36"/>
      <c r="D20" s="36"/>
      <c r="E20" s="3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37" t="s">
        <v>20</v>
      </c>
      <c r="B21" s="13">
        <v>4.79E7</v>
      </c>
      <c r="C21" s="36"/>
      <c r="D21" s="36"/>
      <c r="E21" s="3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5" t="s">
        <v>21</v>
      </c>
      <c r="B22" s="33">
        <f>SUM(B20:B21)</f>
        <v>62070800</v>
      </c>
      <c r="C22" s="38" t="s">
        <v>22</v>
      </c>
      <c r="D22" s="38"/>
      <c r="E22" s="36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42.0" customHeight="1">
      <c r="A23" s="39" t="s">
        <v>23</v>
      </c>
      <c r="B23" s="1"/>
      <c r="C23" s="2"/>
      <c r="D23" s="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1"/>
      <c r="B24" s="1"/>
      <c r="C24" s="2"/>
      <c r="D24" s="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1"/>
      <c r="C25" s="2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24" t="s">
        <v>24</v>
      </c>
      <c r="B26" s="1"/>
      <c r="C26" s="2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40" t="s">
        <v>25</v>
      </c>
      <c r="B27" s="41" t="s">
        <v>26</v>
      </c>
      <c r="C27" s="42" t="s">
        <v>27</v>
      </c>
      <c r="D27" s="4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34"/>
      <c r="B28" s="44"/>
      <c r="C28" s="34"/>
      <c r="D28" s="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45" t="s">
        <v>5</v>
      </c>
      <c r="B29" s="46" t="s">
        <v>28</v>
      </c>
      <c r="C29" s="46" t="s">
        <v>29</v>
      </c>
      <c r="D29" s="46" t="s">
        <v>30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2" t="s">
        <v>6</v>
      </c>
      <c r="B30" s="13">
        <f>B49*B52</f>
        <v>180772650</v>
      </c>
      <c r="C30" s="13">
        <f>B30*0.917892115</f>
        <v>165929790</v>
      </c>
      <c r="D30" s="13" t="s">
        <v>31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5" t="s">
        <v>7</v>
      </c>
      <c r="B31" s="47">
        <f t="shared" ref="B31:C31" si="3">SUM(B30)</f>
        <v>180772650</v>
      </c>
      <c r="C31" s="47">
        <f t="shared" si="3"/>
        <v>165929790</v>
      </c>
      <c r="D31" s="47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48"/>
      <c r="B32" s="49"/>
      <c r="C32" s="50"/>
      <c r="D32" s="5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51" t="s">
        <v>12</v>
      </c>
      <c r="B33" s="46" t="s">
        <v>28</v>
      </c>
      <c r="C33" s="46" t="s">
        <v>29</v>
      </c>
      <c r="D33" s="46" t="s">
        <v>30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29" t="s">
        <v>13</v>
      </c>
      <c r="B34" s="13">
        <v>5250000.0</v>
      </c>
      <c r="C34" s="13">
        <v>0.0</v>
      </c>
      <c r="D34" s="13">
        <f t="shared" ref="D34:D36" si="4">B34-C34</f>
        <v>5250000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2" t="s">
        <v>14</v>
      </c>
      <c r="B35" s="13">
        <v>5000000.0</v>
      </c>
      <c r="C35" s="13">
        <v>0.0</v>
      </c>
      <c r="D35" s="13">
        <f t="shared" si="4"/>
        <v>5000000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2" t="s">
        <v>15</v>
      </c>
      <c r="B36" s="52">
        <v>2655580.0</v>
      </c>
      <c r="C36" s="52">
        <v>0.0</v>
      </c>
      <c r="D36" s="52">
        <f t="shared" si="4"/>
        <v>2655580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26" t="s">
        <v>18</v>
      </c>
      <c r="B37" s="53"/>
      <c r="C37" s="53"/>
      <c r="D37" s="5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35" t="s">
        <v>19</v>
      </c>
      <c r="B38" s="30">
        <f>1771350*8</f>
        <v>14170800</v>
      </c>
      <c r="C38" s="30">
        <v>0.0</v>
      </c>
      <c r="D38" s="30">
        <f t="shared" ref="D38:D39" si="5">B38-C38</f>
        <v>14170800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37" t="s">
        <v>20</v>
      </c>
      <c r="B39" s="13">
        <f>4790000*10</f>
        <v>47900000</v>
      </c>
      <c r="C39" s="13">
        <v>0.0</v>
      </c>
      <c r="D39" s="13">
        <f t="shared" si="5"/>
        <v>47900000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5" t="s">
        <v>16</v>
      </c>
      <c r="B40" s="47">
        <f t="shared" ref="B40:D40" si="6">SUM(B34:B39)</f>
        <v>74976380</v>
      </c>
      <c r="C40" s="47">
        <f t="shared" si="6"/>
        <v>0</v>
      </c>
      <c r="D40" s="47">
        <f t="shared" si="6"/>
        <v>74976380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55"/>
      <c r="B41" s="56"/>
      <c r="C41" s="50"/>
      <c r="D41" s="5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57" t="s">
        <v>32</v>
      </c>
      <c r="B42" s="58">
        <f t="shared" ref="B42:D42" si="7">B31+B40</f>
        <v>255749030</v>
      </c>
      <c r="C42" s="58">
        <f t="shared" si="7"/>
        <v>165929790</v>
      </c>
      <c r="D42" s="58">
        <f t="shared" si="7"/>
        <v>74976380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55"/>
      <c r="B43" s="59"/>
      <c r="C43" s="60"/>
      <c r="D43" s="6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51" t="s">
        <v>33</v>
      </c>
      <c r="B44" s="51" t="s">
        <v>34</v>
      </c>
      <c r="C44" s="60"/>
      <c r="D44" s="6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61" t="s">
        <v>5</v>
      </c>
      <c r="B45" s="62">
        <v>1.8077265E8</v>
      </c>
      <c r="C45" s="60"/>
      <c r="D45" s="6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61" t="s">
        <v>12</v>
      </c>
      <c r="B46" s="62">
        <v>7.497638E7</v>
      </c>
      <c r="C46" s="63"/>
      <c r="D46" s="6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64" t="s">
        <v>35</v>
      </c>
      <c r="B47" s="65">
        <v>2.5597638E8</v>
      </c>
      <c r="C47" s="60"/>
      <c r="D47" s="6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2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66" t="s">
        <v>36</v>
      </c>
      <c r="B49" s="67">
        <v>1205151.0</v>
      </c>
      <c r="C49" s="2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66" t="s">
        <v>37</v>
      </c>
      <c r="B50" s="68">
        <v>5.0</v>
      </c>
      <c r="C50" s="2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66" t="s">
        <v>38</v>
      </c>
      <c r="B51" s="68">
        <v>30.0</v>
      </c>
      <c r="C51" s="2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66" t="s">
        <v>39</v>
      </c>
      <c r="B52" s="68">
        <f>B50*B51</f>
        <v>150</v>
      </c>
      <c r="C52" s="2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2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2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2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2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2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2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2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2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2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2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2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2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2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2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2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2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2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2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2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2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2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2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2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2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2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2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2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2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2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2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2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2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2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2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2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2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2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2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2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2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2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2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2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2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2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2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2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2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2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2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2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2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2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2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2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2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2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2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2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2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2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2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2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2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2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2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2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2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2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2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2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2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2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2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2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2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2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2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2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2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2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2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2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2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2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2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2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2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2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2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2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2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2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2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2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2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2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2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2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2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2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2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2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2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2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2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2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2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2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2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2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2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2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2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2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2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2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2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2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2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2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2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2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2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2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2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2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2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2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2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2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2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2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2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2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2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2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2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2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2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2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2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2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2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2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2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2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2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2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2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2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2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2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2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2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2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2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2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2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2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2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2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2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2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2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2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2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2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2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2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2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2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2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2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2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2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2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2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2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2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2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2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2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2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2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2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2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2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2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2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2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2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2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2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2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2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2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2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2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2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2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2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2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2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2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2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2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2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2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2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2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2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2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2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2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2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2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2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2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2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2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2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2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2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2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2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2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2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2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2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2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2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2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2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2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2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2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2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2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2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2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2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2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2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2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2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2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2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2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2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2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2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2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2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2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2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2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2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2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2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2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2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2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2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2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2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2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2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2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2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2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2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2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2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2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2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2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2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2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2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2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2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2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2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2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2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2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2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2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2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2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2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2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2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2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2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2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2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2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2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2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2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2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2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2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2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2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2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2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2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2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2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2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2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2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2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2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2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2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2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2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2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2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2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2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2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2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2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2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2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2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2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2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2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2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2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2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2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2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2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2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2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2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2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2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2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2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2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2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2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2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2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2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2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2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2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2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2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2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2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2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2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2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2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2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2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2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2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2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2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2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2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2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2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2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2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2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2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2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2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2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2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2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2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2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2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2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2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2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2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2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2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2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2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2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2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2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2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2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2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2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2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2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2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2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2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2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2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2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2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2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2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2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2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2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2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2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2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2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2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2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2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2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2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2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2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2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2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2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2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2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2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2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2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2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2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2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2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2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2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2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2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2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2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2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2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2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2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2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2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2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2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2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2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2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2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2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2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2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2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2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2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2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2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2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2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2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2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2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2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2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2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2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2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2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2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2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2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2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2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2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2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2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2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2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2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2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2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2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2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2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2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2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2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2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2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2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2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2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2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2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2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2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2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2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2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2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2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2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2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2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2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2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2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2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2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2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2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2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2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2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2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2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2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2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2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2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2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2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2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2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2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2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2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2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2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2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2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2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2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2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2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2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2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2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2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2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2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2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2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2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2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2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2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2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2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2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2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2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2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2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2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2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2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2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2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2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2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2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2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2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2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2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2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2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2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2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2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2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2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2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2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2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2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2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2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2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2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2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2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2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2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2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2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2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2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2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2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2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2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2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2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2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2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2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2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2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2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2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2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2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2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2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2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2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2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2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2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2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2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2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2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2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2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2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2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2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2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2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2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2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2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2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2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2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2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2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2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2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2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2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2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2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2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2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2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2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2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2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2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2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2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2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2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2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2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2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2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2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2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2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2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2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2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2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2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2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2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2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2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2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2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2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2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2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2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2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2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2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2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2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2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2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2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2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2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2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2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2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2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2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2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2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2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2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2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2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2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2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2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2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2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2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2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2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2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2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2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2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2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2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2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2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2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2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2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2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2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2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2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2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2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2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2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2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2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2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2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2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2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2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2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2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2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2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2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2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2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2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2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2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2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2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2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2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2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2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2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2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2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2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2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2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2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2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2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2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2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2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2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2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2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2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2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2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2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2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2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2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2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2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2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2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2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2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2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2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2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2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2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2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2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2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2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2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2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2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2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2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2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2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2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2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2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2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2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2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2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2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2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2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2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2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2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2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2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2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2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2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2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2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2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2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2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2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2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2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2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2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2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2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2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2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2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2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2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2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2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2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2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2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2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2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2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2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2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2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2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2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2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2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2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2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2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2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2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2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2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2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2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2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2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2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2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2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2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2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2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2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2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2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2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2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2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2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2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2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2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2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2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2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2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2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2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2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2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2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2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2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2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2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2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2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2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2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2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2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2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2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2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2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2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2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2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2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2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2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2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2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2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2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2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2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2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2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2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2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2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2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2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2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2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2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2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2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2"/>
      <c r="D968" s="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2"/>
      <c r="D969" s="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2"/>
      <c r="D970" s="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2"/>
      <c r="D971" s="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2"/>
      <c r="D972" s="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2"/>
      <c r="D973" s="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2"/>
      <c r="D974" s="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2"/>
      <c r="D975" s="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2"/>
      <c r="D976" s="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2"/>
      <c r="D977" s="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2"/>
      <c r="D978" s="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2"/>
      <c r="D979" s="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2"/>
      <c r="D980" s="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2"/>
      <c r="D981" s="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2"/>
      <c r="D982" s="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2"/>
      <c r="D983" s="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2"/>
      <c r="D984" s="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2"/>
      <c r="D985" s="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2"/>
      <c r="D986" s="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2"/>
      <c r="D987" s="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2"/>
      <c r="D988" s="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2"/>
      <c r="D989" s="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2"/>
      <c r="D990" s="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2"/>
      <c r="D991" s="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2"/>
      <c r="D992" s="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2"/>
      <c r="D993" s="3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2"/>
      <c r="D994" s="3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2"/>
      <c r="D995" s="3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2"/>
      <c r="D996" s="3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2"/>
      <c r="D997" s="3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</sheetData>
  <mergeCells count="1">
    <mergeCell ref="C27:D27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55.86"/>
    <col customWidth="1" min="2" max="2" width="14.71"/>
    <col customWidth="1" min="3" max="3" width="15.57"/>
    <col customWidth="1" min="4" max="4" width="13.57"/>
    <col customWidth="1" min="5" max="5" width="12.14"/>
    <col customWidth="1" min="6" max="6" width="15.71"/>
    <col customWidth="1" min="7" max="7" width="14.57"/>
    <col customWidth="1" min="8" max="8" width="17.14"/>
    <col customWidth="1" min="9" max="22" width="9.14"/>
  </cols>
  <sheetData>
    <row r="1" ht="12.75" customHeight="1">
      <c r="A1" s="1"/>
      <c r="B1" s="1"/>
      <c r="C1" s="2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4" t="s">
        <v>0</v>
      </c>
      <c r="B2" s="1"/>
      <c r="C2" s="2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5" t="s">
        <v>1</v>
      </c>
      <c r="B3" s="5" t="s">
        <v>2</v>
      </c>
      <c r="C3" s="5" t="s">
        <v>3</v>
      </c>
      <c r="D3" s="6" t="s">
        <v>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>
      <c r="A4" s="7"/>
      <c r="B4" s="8"/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9" t="s">
        <v>5</v>
      </c>
      <c r="B5" s="10"/>
      <c r="C5" s="10"/>
      <c r="D5" s="1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>
      <c r="A6" s="12" t="s">
        <v>6</v>
      </c>
      <c r="B6" s="13">
        <v>1.8077265E8</v>
      </c>
      <c r="C6" s="13">
        <v>6.698733E8</v>
      </c>
      <c r="D6" s="13">
        <v>2.26829268E8</v>
      </c>
      <c r="E6" s="1"/>
      <c r="F6" s="14"/>
      <c r="G6" s="1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2.75" customHeight="1">
      <c r="A7" s="15" t="s">
        <v>7</v>
      </c>
      <c r="B7" s="16">
        <f>SUM(B6)</f>
        <v>180772650</v>
      </c>
      <c r="C7" s="17">
        <f>C6</f>
        <v>669873300</v>
      </c>
      <c r="D7" s="17">
        <f>+D6</f>
        <v>226829268</v>
      </c>
      <c r="E7" s="1"/>
      <c r="F7" s="1"/>
      <c r="G7" s="14"/>
      <c r="H7" s="1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ht="26.25" customHeight="1">
      <c r="A8" s="18"/>
      <c r="B8" s="19" t="s">
        <v>8</v>
      </c>
      <c r="C8" s="20"/>
      <c r="D8" s="20"/>
      <c r="E8" s="1"/>
      <c r="F8" s="1"/>
      <c r="G8" s="14"/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21" t="s">
        <v>9</v>
      </c>
      <c r="B9" s="22"/>
      <c r="C9" s="22"/>
      <c r="D9" s="23"/>
      <c r="E9" s="1"/>
      <c r="F9" s="14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24"/>
      <c r="B10" s="22"/>
      <c r="C10" s="22"/>
      <c r="D10" s="2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6" t="s">
        <v>1</v>
      </c>
      <c r="B11" s="6" t="s">
        <v>2</v>
      </c>
      <c r="C11" s="6" t="s">
        <v>10</v>
      </c>
      <c r="D11" s="6" t="s">
        <v>11</v>
      </c>
      <c r="E11" s="1"/>
      <c r="F11" s="1"/>
      <c r="G11" s="1"/>
      <c r="H11" s="2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26" t="s">
        <v>12</v>
      </c>
      <c r="B12" s="27"/>
      <c r="C12" s="27"/>
      <c r="D12" s="2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>
      <c r="A13" s="29" t="s">
        <v>13</v>
      </c>
      <c r="B13" s="30">
        <v>6500000.0</v>
      </c>
      <c r="C13" s="30">
        <v>4000000.0</v>
      </c>
      <c r="D13" s="31">
        <f t="shared" ref="D13:D15" si="1">AVERAGE(B13:C13)</f>
        <v>5250000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ht="58.5" customHeight="1">
      <c r="A14" s="12" t="s">
        <v>14</v>
      </c>
      <c r="B14" s="13">
        <v>8000000.0</v>
      </c>
      <c r="C14" s="13">
        <v>2000000.0</v>
      </c>
      <c r="D14" s="32">
        <f t="shared" si="1"/>
        <v>5000000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ht="30.75" customHeight="1">
      <c r="A15" s="12" t="s">
        <v>15</v>
      </c>
      <c r="B15" s="13">
        <v>4311160.0</v>
      </c>
      <c r="C15" s="13">
        <v>1000000.0</v>
      </c>
      <c r="D15" s="32">
        <f t="shared" si="1"/>
        <v>2655580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ht="12.75" customHeight="1">
      <c r="A16" s="15" t="s">
        <v>16</v>
      </c>
      <c r="B16" s="17">
        <f t="shared" ref="B16:D16" si="2">SUM(B13:B15)</f>
        <v>18811160</v>
      </c>
      <c r="C16" s="17">
        <f t="shared" si="2"/>
        <v>7000000</v>
      </c>
      <c r="D16" s="33">
        <f t="shared" si="2"/>
        <v>12905580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ht="32.25" customHeight="1">
      <c r="A17" s="24"/>
      <c r="B17" s="22"/>
      <c r="C17" s="23"/>
      <c r="D17" s="19" t="s">
        <v>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24" t="s">
        <v>17</v>
      </c>
      <c r="B18" s="22"/>
      <c r="C18" s="23"/>
      <c r="D18" s="2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26" t="s">
        <v>18</v>
      </c>
      <c r="B19" s="28"/>
      <c r="C19" s="34"/>
      <c r="D19" s="3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35" t="s">
        <v>19</v>
      </c>
      <c r="B20" s="30">
        <v>1.41708E7</v>
      </c>
      <c r="C20" s="36"/>
      <c r="D20" s="36"/>
      <c r="E20" s="3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37" t="s">
        <v>20</v>
      </c>
      <c r="B21" s="13">
        <v>4.79E7</v>
      </c>
      <c r="C21" s="36"/>
      <c r="D21" s="36"/>
      <c r="E21" s="3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5" t="s">
        <v>21</v>
      </c>
      <c r="B22" s="33">
        <f>SUM(B20:B21)</f>
        <v>62070800</v>
      </c>
      <c r="C22" s="38" t="s">
        <v>22</v>
      </c>
      <c r="D22" s="38"/>
      <c r="E22" s="36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42.0" customHeight="1">
      <c r="A23" s="39" t="s">
        <v>23</v>
      </c>
      <c r="B23" s="1"/>
      <c r="C23" s="2"/>
      <c r="D23" s="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1"/>
      <c r="B24" s="1"/>
      <c r="C24" s="2"/>
      <c r="D24" s="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1"/>
      <c r="C25" s="2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24" t="s">
        <v>24</v>
      </c>
      <c r="B26" s="1"/>
      <c r="C26" s="2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40" t="s">
        <v>25</v>
      </c>
      <c r="B27" s="41" t="s">
        <v>26</v>
      </c>
      <c r="C27" s="42" t="s">
        <v>27</v>
      </c>
      <c r="D27" s="4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34"/>
      <c r="B28" s="44"/>
      <c r="C28" s="34"/>
      <c r="D28" s="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45" t="s">
        <v>5</v>
      </c>
      <c r="B29" s="46" t="s">
        <v>28</v>
      </c>
      <c r="C29" s="46" t="s">
        <v>29</v>
      </c>
      <c r="D29" s="46" t="s">
        <v>30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2" t="s">
        <v>6</v>
      </c>
      <c r="B30" s="13"/>
      <c r="C30" s="69" t="s">
        <v>40</v>
      </c>
      <c r="D30" s="13" t="s">
        <v>31</v>
      </c>
      <c r="E30" s="6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5" t="s">
        <v>7</v>
      </c>
      <c r="B31" s="47"/>
      <c r="C31" s="47"/>
      <c r="D31" s="47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48"/>
      <c r="B32" s="49"/>
      <c r="C32" s="50"/>
      <c r="D32" s="5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51" t="s">
        <v>12</v>
      </c>
      <c r="B33" s="46" t="s">
        <v>28</v>
      </c>
      <c r="C33" s="46" t="s">
        <v>29</v>
      </c>
      <c r="D33" s="46" t="s">
        <v>30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29" t="s">
        <v>13</v>
      </c>
      <c r="B34" s="13"/>
      <c r="C34" s="13">
        <v>0.0</v>
      </c>
      <c r="D34" s="13" t="s">
        <v>31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2" t="s">
        <v>14</v>
      </c>
      <c r="B35" s="13"/>
      <c r="C35" s="13">
        <v>0.0</v>
      </c>
      <c r="D35" s="13" t="s">
        <v>31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2" t="s">
        <v>15</v>
      </c>
      <c r="B36" s="52"/>
      <c r="C36" s="52">
        <v>0.0</v>
      </c>
      <c r="D36" s="13" t="s">
        <v>31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26" t="s">
        <v>18</v>
      </c>
      <c r="B37" s="53"/>
      <c r="C37" s="53"/>
      <c r="D37" s="5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35" t="s">
        <v>19</v>
      </c>
      <c r="B38" s="30">
        <f>1771350*8</f>
        <v>14170800</v>
      </c>
      <c r="C38" s="30">
        <v>0.0</v>
      </c>
      <c r="D38" s="13" t="s">
        <v>31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37" t="s">
        <v>20</v>
      </c>
      <c r="B39" s="13">
        <f>4790000*10</f>
        <v>47900000</v>
      </c>
      <c r="C39" s="13">
        <v>0.0</v>
      </c>
      <c r="D39" s="13" t="s">
        <v>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70" t="s">
        <v>41</v>
      </c>
      <c r="B40" s="47">
        <f t="shared" ref="B40:C40" si="3">SUM(B34:B39)</f>
        <v>62070800</v>
      </c>
      <c r="C40" s="47">
        <f t="shared" si="3"/>
        <v>0</v>
      </c>
      <c r="D40" s="71" t="s">
        <v>42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55"/>
      <c r="B41" s="56"/>
      <c r="C41" s="50"/>
      <c r="D41" s="5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57" t="s">
        <v>32</v>
      </c>
      <c r="B42" s="58"/>
      <c r="C42" s="72" t="s">
        <v>42</v>
      </c>
      <c r="D42" s="72" t="s">
        <v>42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55"/>
      <c r="B43" s="59"/>
      <c r="C43" s="60"/>
      <c r="D43" s="6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51" t="s">
        <v>33</v>
      </c>
      <c r="B44" s="51" t="s">
        <v>34</v>
      </c>
      <c r="C44" s="60"/>
      <c r="D44" s="6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61" t="s">
        <v>5</v>
      </c>
      <c r="B45" s="62"/>
      <c r="C45" s="60"/>
      <c r="D45" s="6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61" t="s">
        <v>12</v>
      </c>
      <c r="B46" s="62">
        <v>7.497638E7</v>
      </c>
      <c r="C46" s="63"/>
      <c r="D46" s="6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64" t="s">
        <v>35</v>
      </c>
      <c r="B47" s="65">
        <v>2.5597638E8</v>
      </c>
      <c r="C47" s="60"/>
      <c r="D47" s="6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2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66" t="s">
        <v>36</v>
      </c>
      <c r="B49" s="67">
        <v>1205151.0</v>
      </c>
      <c r="C49" s="2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66" t="s">
        <v>37</v>
      </c>
      <c r="B50" s="68">
        <v>5.0</v>
      </c>
      <c r="C50" s="2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66" t="s">
        <v>38</v>
      </c>
      <c r="B51" s="68">
        <v>30.0</v>
      </c>
      <c r="C51" s="2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66" t="s">
        <v>39</v>
      </c>
      <c r="B52" s="68">
        <f>B50*B51</f>
        <v>150</v>
      </c>
      <c r="C52" s="2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2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2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2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2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2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2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2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2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2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2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2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2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2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2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2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2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2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2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2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2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2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2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2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2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2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2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2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2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2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2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2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2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2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2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2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2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2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2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2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2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2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2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2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2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2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2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2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2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2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2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2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2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2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2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2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2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2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2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2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2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2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2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2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2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2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2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2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2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2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2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2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2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2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2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2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2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2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2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2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2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2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2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2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2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2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2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2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2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2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2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2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2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2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2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2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2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2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2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2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2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2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2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2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2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2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2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2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2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2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2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2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2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2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2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2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2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2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2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2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2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2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2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2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2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2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2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2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2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2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2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2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2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2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2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2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2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2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2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2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2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2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2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2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2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2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2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2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2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2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2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2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2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2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2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2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2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2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2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2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2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2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2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2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2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2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2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2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2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2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2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2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2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2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2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2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2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2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2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2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2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2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2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2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2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2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2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2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2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2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2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2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2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2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2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2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2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2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2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2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2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2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2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2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2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2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2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2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2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2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2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2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2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2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2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2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2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2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2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2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2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2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2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2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2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2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2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2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2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2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2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2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2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2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2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2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2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2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2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2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2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2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2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2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2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2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2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2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2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2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2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2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2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2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2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2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2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2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2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2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2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2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2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2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2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2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2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2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2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2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2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2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2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2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2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2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2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2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2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2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2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2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2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2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2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2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2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2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2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2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2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2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2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2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2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2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2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2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2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2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2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2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2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2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2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2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2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2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2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2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2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2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2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2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2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2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2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2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2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2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2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2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2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2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2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2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2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2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2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2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2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2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2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2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2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2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2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2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2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2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2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2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2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2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2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2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2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2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2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2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2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2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2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2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2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2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2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2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2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2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2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2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2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2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2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2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2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2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2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2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2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2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2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2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2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2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2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2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2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2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2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2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2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2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2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2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2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2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2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2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2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2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2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2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2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2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2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2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2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2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2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2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2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2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2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2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2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2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2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2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2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2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2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2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2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2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2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2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2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2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2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2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2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2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2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2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2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2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2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2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2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2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2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2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2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2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2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2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2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2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2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2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2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2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2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2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2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2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2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2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2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2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2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2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2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2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2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2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2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2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2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2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2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2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2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2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2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2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2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2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2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2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2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2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2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2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2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2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2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2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2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2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2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2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2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2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2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2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2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2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2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2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2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2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2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2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2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2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2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2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2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2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2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2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2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2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2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2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2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2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2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2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2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2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2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2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2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2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2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2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2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2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2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2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2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2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2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2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2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2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2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2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2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2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2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2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2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2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2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2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2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2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2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2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2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2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2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2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2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2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2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2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2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2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2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2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2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2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2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2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2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2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2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2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2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2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2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2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2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2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2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2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2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2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2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2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2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2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2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2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2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2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2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2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2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2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2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2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2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2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2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2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2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2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2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2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2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2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2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2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2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2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2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2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2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2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2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2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2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2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2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2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2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2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2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2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2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2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2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2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2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2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2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2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2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2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2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2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2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2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2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2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2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2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2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2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2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2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2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2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2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2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2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2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2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2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2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2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2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2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2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2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2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2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2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2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2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2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2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2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2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2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2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2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2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2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2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2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2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2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2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2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2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2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2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2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2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2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2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2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2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2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2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2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2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2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2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2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2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2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2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2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2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2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2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2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2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2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2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2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2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2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2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2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2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2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2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2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2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2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2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2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2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2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2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2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2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2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2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2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2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2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2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2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2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2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2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2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2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2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2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2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2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2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2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2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2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2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2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2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2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2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2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2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2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2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2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2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2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2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2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2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2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2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2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2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2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2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2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2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2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2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2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2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2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2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2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2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2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2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2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2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2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2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2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2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2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2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2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2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2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2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2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2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2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2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2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2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2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2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2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2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2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2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2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2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2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2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2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2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2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2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2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2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2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2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2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2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2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2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2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2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2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2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2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2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2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2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2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2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2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2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2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2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2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2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2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2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2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2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2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2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2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2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2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2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2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2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2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2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2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2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2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2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2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2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2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2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2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2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2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2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2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2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2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2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2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2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2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2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2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2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2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2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2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2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2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2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2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2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2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2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2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2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2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2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2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2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2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2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2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2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2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2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2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2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2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2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2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2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2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2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2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2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2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2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2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2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2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2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2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2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2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2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2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2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2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2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2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2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2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2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2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2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2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2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2"/>
      <c r="D968" s="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2"/>
      <c r="D969" s="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2"/>
      <c r="D970" s="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2"/>
      <c r="D971" s="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2"/>
      <c r="D972" s="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2"/>
      <c r="D973" s="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2"/>
      <c r="D974" s="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2"/>
      <c r="D975" s="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2"/>
      <c r="D976" s="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2"/>
      <c r="D977" s="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2"/>
      <c r="D978" s="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2"/>
      <c r="D979" s="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2"/>
      <c r="D980" s="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2"/>
      <c r="D981" s="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2"/>
      <c r="D982" s="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2"/>
      <c r="D983" s="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2"/>
      <c r="D984" s="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2"/>
      <c r="D985" s="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2"/>
      <c r="D986" s="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2"/>
      <c r="D987" s="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2"/>
      <c r="D988" s="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2"/>
      <c r="D989" s="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2"/>
      <c r="D990" s="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2"/>
      <c r="D991" s="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2"/>
      <c r="D992" s="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2"/>
      <c r="D993" s="3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2"/>
      <c r="D994" s="3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2"/>
      <c r="D995" s="3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2"/>
      <c r="D996" s="3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2"/>
      <c r="D997" s="3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</sheetData>
  <mergeCells count="1">
    <mergeCell ref="C27:D27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2021-12-30T15:55:02Z</dcterms:created>
  <dc:creator>Coordinador mañana</dc:creator>
</cp:coreProperties>
</file>