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CONCURSO DE ESPACIO PUBLICO\EVALUACION PRELIMINAR\"/>
    </mc:Choice>
  </mc:AlternateContent>
  <bookViews>
    <workbookView xWindow="0" yWindow="0" windowWidth="25125" windowHeight="12330" tabRatio="808" firstSheet="2" activeTab="1"/>
  </bookViews>
  <sheets>
    <sheet name="Hoja2 (2)" sheetId="3" state="hidden" r:id="rId1"/>
    <sheet name="RESUMEN" sheetId="23" r:id="rId2"/>
    <sheet name="1,CONSORCIO LEON" sheetId="28" r:id="rId3"/>
    <sheet name="2, CON. INTERDESARROLLO" sheetId="26" r:id="rId4"/>
    <sheet name="3, CON, SAN JAVIER 2018" sheetId="29" r:id="rId5"/>
    <sheet name="4- SANDRA CARDOZO" sheetId="6" r:id="rId6"/>
    <sheet name="Hoja7" sheetId="7" state="hidden" r:id="rId7"/>
    <sheet name="Hoja2" sheetId="2" state="hidden" r:id="rId8"/>
    <sheet name="5- GRUPO METRO" sheetId="24" r:id="rId9"/>
    <sheet name="6, CONSORCIO INTER URBANO" sheetId="25" r:id="rId10"/>
    <sheet name="7.DESARROLLO EN INGENIERIA " sheetId="30" r:id="rId11"/>
    <sheet name="8, INT Y CONSTRUCIVILES" sheetId="31" r:id="rId12"/>
    <sheet name="9,VELNEC S.A." sheetId="27" r:id="rId1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08" i="31" l="1"/>
  <c r="O107" i="31"/>
  <c r="R89" i="31"/>
  <c r="R91" i="31"/>
  <c r="R92" i="31"/>
  <c r="R93" i="31"/>
  <c r="R94" i="31"/>
  <c r="R95" i="31"/>
  <c r="S95" i="31"/>
  <c r="S94" i="31"/>
  <c r="S92" i="31"/>
  <c r="R88" i="31" l="1"/>
  <c r="Q90" i="31"/>
  <c r="R90" i="31" s="1"/>
  <c r="S88" i="31"/>
  <c r="F76" i="31"/>
  <c r="O109" i="30"/>
  <c r="S99" i="30"/>
  <c r="K103" i="30" s="1"/>
  <c r="R90" i="30"/>
  <c r="R89" i="30"/>
  <c r="R92" i="30"/>
  <c r="R91" i="30"/>
  <c r="F77" i="30"/>
  <c r="S98" i="31" l="1"/>
  <c r="N101" i="30"/>
  <c r="S100" i="30"/>
  <c r="K102" i="31" l="1"/>
  <c r="N100" i="31" s="1"/>
  <c r="S99" i="31"/>
  <c r="R90" i="28" l="1"/>
  <c r="R91" i="28"/>
  <c r="R92" i="28"/>
  <c r="R89" i="28"/>
  <c r="R90" i="29"/>
  <c r="R91" i="29"/>
  <c r="R92" i="29"/>
  <c r="R93" i="29"/>
  <c r="R94" i="29"/>
  <c r="R95" i="29"/>
  <c r="R96" i="29"/>
  <c r="R89" i="29"/>
  <c r="O108" i="29"/>
  <c r="K81" i="29"/>
  <c r="K80" i="29"/>
  <c r="K79" i="29"/>
  <c r="O108" i="28"/>
  <c r="K81" i="28"/>
  <c r="K80" i="28"/>
  <c r="K79" i="28"/>
  <c r="S98" i="29" l="1"/>
  <c r="K102" i="29" s="1"/>
  <c r="N100" i="29" s="1"/>
  <c r="S93" i="28"/>
  <c r="K82" i="29" l="1"/>
  <c r="O75" i="29" s="1"/>
  <c r="K82" i="28"/>
  <c r="O75" i="28" s="1"/>
  <c r="K102" i="28"/>
  <c r="N100" i="28" s="1"/>
  <c r="O114" i="27" l="1"/>
  <c r="O115" i="27" s="1"/>
  <c r="R92" i="27"/>
  <c r="W91" i="27"/>
  <c r="W92" i="27" s="1"/>
  <c r="S92" i="26"/>
  <c r="S89" i="26"/>
  <c r="R90" i="26"/>
  <c r="S90" i="26" s="1"/>
  <c r="R91" i="26"/>
  <c r="R92" i="26"/>
  <c r="R93" i="26"/>
  <c r="S93" i="26" s="1"/>
  <c r="R94" i="26"/>
  <c r="S94" i="26" s="1"/>
  <c r="R95" i="26"/>
  <c r="R89" i="26"/>
  <c r="S102" i="27" l="1"/>
  <c r="K109" i="27" s="1"/>
  <c r="N107" i="27" s="1"/>
  <c r="S99" i="26" l="1"/>
  <c r="K106" i="26" s="1"/>
  <c r="N104" i="26" s="1"/>
  <c r="W88" i="26"/>
  <c r="W89" i="26" s="1"/>
  <c r="O115" i="24"/>
  <c r="D11" i="23" s="1"/>
  <c r="S92" i="25"/>
  <c r="S102" i="25" s="1"/>
  <c r="K109" i="25" s="1"/>
  <c r="N107" i="25" s="1"/>
  <c r="R93" i="25"/>
  <c r="S93" i="25" s="1"/>
  <c r="R94" i="25"/>
  <c r="R92" i="25"/>
  <c r="O114" i="25"/>
  <c r="O115" i="25" s="1"/>
  <c r="D12" i="23" s="1"/>
  <c r="W92" i="25"/>
  <c r="W91" i="25"/>
  <c r="R93" i="24"/>
  <c r="R92" i="24"/>
  <c r="F80" i="24"/>
  <c r="E92" i="24" s="1"/>
  <c r="O114" i="24"/>
  <c r="W92" i="24"/>
  <c r="W91" i="24"/>
  <c r="S93" i="6"/>
  <c r="W89" i="6"/>
  <c r="W88" i="6"/>
  <c r="R90" i="6"/>
  <c r="R91" i="6"/>
  <c r="R92" i="6"/>
  <c r="R93" i="6"/>
  <c r="R89" i="6"/>
  <c r="S89" i="6" s="1"/>
  <c r="E93" i="24" l="1"/>
  <c r="S102" i="24"/>
  <c r="K109" i="24" s="1"/>
  <c r="N107" i="24" s="1"/>
  <c r="B10" i="23"/>
  <c r="S99" i="6" l="1"/>
  <c r="K102" i="6" s="1"/>
  <c r="N100" i="6" s="1"/>
  <c r="O106" i="6" l="1"/>
  <c r="O105" i="6" l="1"/>
  <c r="O104" i="6"/>
  <c r="O108" i="6" s="1"/>
  <c r="O107" i="6"/>
</calcChain>
</file>

<file path=xl/sharedStrings.xml><?xml version="1.0" encoding="utf-8"?>
<sst xmlns="http://schemas.openxmlformats.org/spreadsheetml/2006/main" count="1888" uniqueCount="446">
  <si>
    <t>PRESUPUESTO OFICIAL $</t>
  </si>
  <si>
    <t>SMMLV PROPONENTE</t>
  </si>
  <si>
    <t>ORDEN</t>
  </si>
  <si>
    <t>CONTRATISTA</t>
  </si>
  <si>
    <t>INTEGRANTE DEL PROPONENTE PLURAL QUE APORTA LA EXPERIENCIA</t>
  </si>
  <si>
    <t>NÚMERO CONSECUTIVO DEL REPORTE DEL CONTRATO EJECUTADO EN EL RUP</t>
  </si>
  <si>
    <t>CONTRATO</t>
  </si>
  <si>
    <t>CONTRATANTE
(RAZON SOCIAL)</t>
  </si>
  <si>
    <t>FORMA DE EJECUCION 
( I, C o UT)</t>
  </si>
  <si>
    <t xml:space="preserve">
PORCENTAJE DE PARTICIPACION EN EL PROPONENTE PLURAL O PORCENTAJE EN LA EJECUCION DE LAS ACTIVIDADES RELACIONADAS</t>
  </si>
  <si>
    <t>FECHA DE INICIO</t>
  </si>
  <si>
    <t>FECHA DE TERMINACION</t>
  </si>
  <si>
    <t>AÑO DE TERMINACION</t>
  </si>
  <si>
    <t>CONTRATO PROPIO/SOCIO/MATRIZ/FILIAL o SUBORDINADA</t>
  </si>
  <si>
    <t>VALOR  
(incluido IVA)</t>
  </si>
  <si>
    <t>OBSERVACIONES</t>
  </si>
  <si>
    <t>NUMERO</t>
  </si>
  <si>
    <t xml:space="preserve"> EN MILES DE PESOS </t>
  </si>
  <si>
    <t xml:space="preserve">EN SMMLV </t>
  </si>
  <si>
    <t>CUMPLE</t>
  </si>
  <si>
    <t>I</t>
  </si>
  <si>
    <t>PROPIO</t>
  </si>
  <si>
    <t>TOTAL</t>
  </si>
  <si>
    <t>SALARIOS MINIMOS</t>
  </si>
  <si>
    <t>VIGENCIA</t>
  </si>
  <si>
    <t>VALOR</t>
  </si>
  <si>
    <t>VALORES HABILITANTES</t>
  </si>
  <si>
    <t>FACTORES PONDERABLES</t>
  </si>
  <si>
    <t>HORAS DE CAPACITACION (20 PUNTOS)</t>
  </si>
  <si>
    <t>PUNTAJE ADICIONAL PARA PROPONENTES CON TRABAJADORES CON DISCAPACIDAD (10 PUNTOS)</t>
  </si>
  <si>
    <t>IDU</t>
  </si>
  <si>
    <t>C</t>
  </si>
  <si>
    <t>ALCALDIA LOCAL DE SUBA</t>
  </si>
  <si>
    <t>N°</t>
  </si>
  <si>
    <t>PROPONENTES</t>
  </si>
  <si>
    <t>PROPONENTE</t>
  </si>
  <si>
    <t>PROCESO DE CONTRATACION FDLCB-LP-013-2018</t>
  </si>
  <si>
    <t>PONDERABLE</t>
  </si>
  <si>
    <t>HABILITANTE</t>
  </si>
  <si>
    <t>SMMLV(20% P.O)</t>
  </si>
  <si>
    <t>INTEGRANTE MAYOR PARTICIPACION</t>
  </si>
  <si>
    <t>&gt;O= 50%</t>
  </si>
  <si>
    <t xml:space="preserve">INTEGRANTE </t>
  </si>
  <si>
    <t>&gt;O= 10%</t>
  </si>
  <si>
    <t>PERSONAL CLAVE</t>
  </si>
  <si>
    <t>CUMPLE /NO CUMPLE</t>
  </si>
  <si>
    <t>NOMBRE</t>
  </si>
  <si>
    <t>ARQUITECTO</t>
  </si>
  <si>
    <t>certificado de vigencia y antecedentes disciplinarios emitido por el consejo nacional de ingenieria o Arquitectura.</t>
  </si>
  <si>
    <t>VIGENTE</t>
  </si>
  <si>
    <t>NO CUMPLE</t>
  </si>
  <si>
    <t>EXPERIENCIA ESPECIFICA A ACREDITAR</t>
  </si>
  <si>
    <t>,</t>
  </si>
  <si>
    <t>REGLA 1:</t>
  </si>
  <si>
    <t>REGLA 3:</t>
  </si>
  <si>
    <t>ENTIDAD CONTRATANTE</t>
  </si>
  <si>
    <t>CARGO</t>
  </si>
  <si>
    <t>INGENIERO CIVIL</t>
  </si>
  <si>
    <t>FIRMADA</t>
  </si>
  <si>
    <t>NO HABIL</t>
  </si>
  <si>
    <t>DIRECTOR DE INTERVENTORIA</t>
  </si>
  <si>
    <t>ARQUITECTO PROFESIONAL EN ESPACIO PÚBLICO</t>
  </si>
  <si>
    <t xml:space="preserve">ESPECIALISTA EN VIAS, GEOTECNIA Y/O PAVIMENTOS
</t>
  </si>
  <si>
    <r>
      <t xml:space="preserve">VALOR  </t>
    </r>
    <r>
      <rPr>
        <b/>
        <u/>
        <sz val="18"/>
        <rFont val="Arial"/>
        <family val="2"/>
      </rPr>
      <t>EJECUTADO X %PARTICIPACION</t>
    </r>
    <r>
      <rPr>
        <b/>
        <sz val="18"/>
        <rFont val="Arial"/>
        <family val="2"/>
      </rPr>
      <t xml:space="preserve">
(incluido IVA)</t>
    </r>
  </si>
  <si>
    <r>
      <t xml:space="preserve">VALOR </t>
    </r>
    <r>
      <rPr>
        <b/>
        <u/>
        <sz val="18"/>
        <rFont val="Arial"/>
        <family val="2"/>
      </rPr>
      <t xml:space="preserve">EJECUTADO </t>
    </r>
    <r>
      <rPr>
        <b/>
        <sz val="18"/>
        <rFont val="Arial"/>
        <family val="2"/>
      </rPr>
      <t xml:space="preserve">
(incluido IVA)</t>
    </r>
  </si>
  <si>
    <t>CODIGOS RUP UNSPSC /  811015-811415-801016</t>
  </si>
  <si>
    <t>OBJETO
INTERVENTORÍA TÉCNICA, ADMINISTRATIVA, FINANCIERA, JURÍDICA,
AMBIENTAL, SOCIAL Y SISO DE CONSTRUCCIÓN DE OBRAS DE ESPACIO
PÚBLICO. (EN CONJUNTO)</t>
  </si>
  <si>
    <t>SMMLV(50% P.O)</t>
  </si>
  <si>
    <t>PRESUPUESTO OFICIAL SMMLV(150%)(1-10 CERTIFICACIONES)</t>
  </si>
  <si>
    <r>
      <t xml:space="preserve">INCENTIVO A LA INDUSTRIA NACIONAL </t>
    </r>
    <r>
      <rPr>
        <b/>
        <i/>
        <sz val="18"/>
        <rFont val="Arial"/>
        <family val="2"/>
      </rPr>
      <t xml:space="preserve">1: OFRECIMIENTO DE 100PUNTOS   /  2: OFRECIMIENTO DE 50 PUNTOS /  NADA: OFRECIMIENTO DE 0 PUNTOS </t>
    </r>
  </si>
  <si>
    <t>FACTOR #2 (100 PUNTOS)</t>
  </si>
  <si>
    <t>Mínimo ocho (8) años contados
a partir de la expedición de la matricula profesional por
autoridad competente</t>
  </si>
  <si>
    <t>Deberá acreditar experiencia como director técnico, coordinador o gerente de
Interventoría de mínimo cinco (5) contratos públicos de Interventoría de Construcción y/o Rehabilitación y/o
Pavimentación y/o Ampliación y/o Mejoramiento y/o Mantenimiento de Infraestructura Vial Urbana o espacio público</t>
  </si>
  <si>
    <t>: Ingeniero civil o Ingeniero de vías y transportes</t>
  </si>
  <si>
    <t xml:space="preserve">FECHA DE EXPEDICION
 </t>
  </si>
  <si>
    <t>NO PRESENTO</t>
  </si>
  <si>
    <t>anexo 13 - carta de de compromiso</t>
  </si>
  <si>
    <t xml:space="preserve"> Arquitecto</t>
  </si>
  <si>
    <t>Debe acreditar mínimo dos (2) contratos como asesor o especialista en espacio público en obras de construcción o mantenimiento de espacio público</t>
  </si>
  <si>
    <t>asesor o especialista en espacio público</t>
  </si>
  <si>
    <t>Ingeniero Civil o Ingeniero de vías y
transportes.</t>
  </si>
  <si>
    <t>Postgrado en geotecnia, vías y/o pavimentos</t>
  </si>
  <si>
    <t xml:space="preserve">Especialista en Diseño de Pavimentos
y/o Especialista en geotecnia, vías y/o pavimentos, en Proyectos de Infraestructura Vial Urbana o espacio público. </t>
  </si>
  <si>
    <t>Desarrollar la interventoría técnica, administrativa y financiera al contrato de obra públicaCOP 086 2011, resultado de la licitación FDLCB-LP-005-2011, cuyo objeto es la intervención y mejoramiento integral de las vias urbanas, rurales y espacio público de la localidad de Ciudad Bolívar.</t>
  </si>
  <si>
    <t>CIN 096-2011</t>
  </si>
  <si>
    <t>Interventoria Técnica, Administrativa, Legal, Ambiental, Social y Financiera a los contratos que surjan de la licitación FDLSC-LP-022-2013, cuyo Objeto es "Contratar bajo la modalidad de precios unitarios y a monto agotable, el mantenimiento y/o rehabilitaciòn de la malla vial y del espacio publicode la localidad de San Cristobal"</t>
  </si>
  <si>
    <t>144 DE 2013</t>
  </si>
  <si>
    <t>CONSORCIO INTERVENTORÍA CB 004</t>
  </si>
  <si>
    <t>CONSORCIO INTERVENTORIA FDLSC 2013</t>
  </si>
  <si>
    <t>SANDRA MONICA CARDOZO ROJAS</t>
  </si>
  <si>
    <t>FDLCB</t>
  </si>
  <si>
    <t>FONDO DESARROLLO LOCAL SAN CRISTOBAL</t>
  </si>
  <si>
    <t>CONSORCIO INTERVENTORIA TUNJUELITO 01</t>
  </si>
  <si>
    <t>Consorcio SASA</t>
  </si>
  <si>
    <t>CONSORCIO INTERVENTORIA VIAS SC</t>
  </si>
  <si>
    <t>160 DE 2014</t>
  </si>
  <si>
    <t>088- 2010</t>
  </si>
  <si>
    <t>155-2014</t>
  </si>
  <si>
    <t>Interventoria Técnica, Administrativa, Legal, Financiera, Social, Ambiental y S&amp;SO para el Contrato de Obra Publica No. 145-2014 de Rehabilitacón, Mantenimiento de la malla vial local en la localidad sexta de Tunjuelito, Bogotá D.C.</t>
  </si>
  <si>
    <t>Realizar la interventoria técnica, administrativa y financiera al contrato que surja del concurso LP-01-2010, cuyo objeto es diagnóstico, rehabilitación, y mantenimiento de la malla vial local de Kennedy.</t>
  </si>
  <si>
    <t>Interventoria Técnica, Administrativa, Legal, Ambiental, Social y Financiera a los contratos de obra, cuyo objeto es contratar bajo la modalidad de precios unitarios fijos, no reajustables y a monto agotable, la construccion y/o estudios y diseño y/o reconstrucción y/o mantenimientode la malla vial y del espacio publico de la localidad de San Cristobal D.C.</t>
  </si>
  <si>
    <t>FONDO DE DESARROLLO LOCAL DE TUNJUELITO</t>
  </si>
  <si>
    <t>FONDO DE DESARROLLO LOCAL DE KENNEDY</t>
  </si>
  <si>
    <t>FONDO DE DESARROLLO LOCAL DE SAN CRISTOBAL</t>
  </si>
  <si>
    <t>NO CUMPLE CON EL OBJETO</t>
  </si>
  <si>
    <t>NO HABIL- NO SE EVALUA</t>
  </si>
  <si>
    <t>SE TOMARAN LAS CANTIDADES DE ESPACIO PUBLICO EXCLUSIVAMENTE SEGÚN LITERAL P DE LAS CONDICIONES PARA LA ACREDITACIÓN DE EXPERIENCIA DADAS EN EL ESTUDIO PREVIO
EXPERIENCIA   EN  SMMLV :1008,47</t>
  </si>
  <si>
    <t>SE TOMARAN LAS CANTIDADES DE ESPACIO PUBLICO EXCLUSIVAMENTE SEGÚN LITERAL P DE LAS CONDICIONES PARA LA ACREDITACIÓN DE EXPERIENCIA DADAS EN EL ESTUDIO PREVIO
EXPERIENCIA   EN  SMMLV :1088</t>
  </si>
  <si>
    <t>PROCESO DE CONTRATACION 
CONCURSO DE MERITOS    FDLCB-CMA-010-2018</t>
  </si>
  <si>
    <t>GRUPO METRO COLOMBIA - GMC INGENIEROS SAS</t>
  </si>
  <si>
    <t>Mínimo ocho (8) años contados
a partir de la expedición de la matricula profesional por autoridad competente</t>
  </si>
  <si>
    <t>Ingeniero civil o Ingeniero de vías y transportes</t>
  </si>
  <si>
    <t>ING. CIVIL</t>
  </si>
  <si>
    <t>OSCAR ALFREDO MONTOYA</t>
  </si>
  <si>
    <t xml:space="preserve">FECHA DE EXPEDICION
SEPTIEMBRE 1988 </t>
  </si>
  <si>
    <t>Deberá acreditar experiencia
como director técnico, coordinador o gerente de Interventoría de mínimo cinco (5) contratos públicos de Interventoría de Construcción y/o Rehabilitación y/o Pavimentación y/o Ampliación y/o Mejoramiento y/o Mantenimiento de Infraestructura Vial Urbana o espacio público.</t>
  </si>
  <si>
    <t>mínimo cuatro (4) años contados a partir de la expedición de la matricula profesional por autoridad competente.</t>
  </si>
  <si>
    <t>Mínimo ocho (8) años contados a partir de la expedición de la matricula profesional por autoridad competente</t>
  </si>
  <si>
    <t>Deberá tener una experiencia específica mínima en tres (3) contratos públicos de Interventoría, como Especialista en Diseño de Pavimentos y/o Especialista en geotecnia, vías y/o pavimentos, en Proyectos de Infraestructura Vial Urbana o espacio público.</t>
  </si>
  <si>
    <t>GMC INGENIEROS LTDA</t>
  </si>
  <si>
    <t>LA CERTIFICACION NO DISCRIMINA AL DIRECTOR DE OBRA - SUBSANAR</t>
  </si>
  <si>
    <t>INTERVENTORIA RECIPERACION Y MANTENIMIENTO  PROGRAMA HUECO A HUECO</t>
  </si>
  <si>
    <t>INTERVENTORIA RECUPERACION Y MANTENIMIENTO VIAS</t>
  </si>
  <si>
    <t>INTERVENTORIA  REHABILITACION VIAL</t>
  </si>
  <si>
    <t>CONSORCIO CINCO</t>
  </si>
  <si>
    <t>INTERVENTORIA  VIAS USAQUEN</t>
  </si>
  <si>
    <t>INTERVENTORIA  CONSTRUCCION Y REHABILITACION VIAS TRASMILENIO</t>
  </si>
  <si>
    <t>MARISOL HERNANDEZ BONILLA</t>
  </si>
  <si>
    <t>NO PRESENTA</t>
  </si>
  <si>
    <t xml:space="preserve">FECHA DE EXPEDICION
AGOSTO 1998 </t>
  </si>
  <si>
    <t>INTERVENTORIA ANDENES Y CICLORUTA AV. CALLEJAS</t>
  </si>
  <si>
    <t>CONSORCIO METROURBANO</t>
  </si>
  <si>
    <t>29-02-2015</t>
  </si>
  <si>
    <t xml:space="preserve"> CUMPLE</t>
  </si>
  <si>
    <t xml:space="preserve"> HABIL</t>
  </si>
  <si>
    <t>JAIRO GEOVENNI ORTIZ</t>
  </si>
  <si>
    <t>SEPTIEMBRE 2010
 U. JAVERIANA</t>
  </si>
  <si>
    <t>FECHA DE EXPEDICION
 JULIO 2006</t>
  </si>
  <si>
    <t>INTERVENTOEIA  MALLA VIAL ARTERIAL  RAFAEL URIBE Y CANDELARIA</t>
  </si>
  <si>
    <t>CONSORCIO METRO CINCO</t>
  </si>
  <si>
    <t>,-,-,-</t>
  </si>
  <si>
    <t>CONSORCIO METRO ORIENTE</t>
  </si>
  <si>
    <t>GRUPO METRO COLOMBIA</t>
  </si>
  <si>
    <t>INTERVENTORIA MEJORAMIENTOS GEOMETRICOS AUTOPISTA NORTE</t>
  </si>
  <si>
    <t xml:space="preserve">INTERVENTORIA  CONTRUCCION ACCESO A BARRIOS </t>
  </si>
  <si>
    <t>CONSORCIO METRO INTERBUGA</t>
  </si>
  <si>
    <t>FINDETERR 01-2014</t>
  </si>
  <si>
    <t>IDU-046-2009</t>
  </si>
  <si>
    <t>INTERVENTIRIA TECNICA ADMINISTRATIVA  FINANCIERA Y AMBIENTAL  RECUPERACION ESPACIO PUBLICO PARQUE SIMON BOLIVAR BUGA.</t>
  </si>
  <si>
    <t>INTERVENTORIA TECNICA ADMINISTRATIVA FINANCIERA  LEGAL AMBIENTA L Y SOCIAL IMPLEMENTACION CICLORUTAS  AV CALLEJAS</t>
  </si>
  <si>
    <t xml:space="preserve">FINDETER </t>
  </si>
  <si>
    <t>PROMEDIO - CONTRATOS VALIDOS</t>
  </si>
  <si>
    <t>NO SE EVIDENCIA EL COMPONENTE SISO EN EL OBJETO DEL CONTRATO</t>
  </si>
  <si>
    <t>NO PRESENTA ACTA DE LIQUIDACION
NO SE EVIDENCIA EL COMPONENTE SISO EN EL OBJETO DEL CONTRATO</t>
  </si>
  <si>
    <t>CONSORCIO INTER URBANO</t>
  </si>
  <si>
    <t>JORGE GOMEZ FALLA</t>
  </si>
  <si>
    <t>FECHA DE EXPEDICION
 ABRIL 2003</t>
  </si>
  <si>
    <t>CONSORCIO INTERMOSQUERA</t>
  </si>
  <si>
    <t>INTERVENTORIA ADECUACION DE VIAS Y ESPACIO PUBLICO  MOSQUERA</t>
  </si>
  <si>
    <t>CONSORCIO INTER BOGOTA</t>
  </si>
  <si>
    <t>INTERVENTORIA MANTENIMIENTO  BRIGADA ATENCION VIAL</t>
  </si>
  <si>
    <t>GNG INGENIERIA</t>
  </si>
  <si>
    <t>CONSORCIO INTERVENTORIA  CIUDAD BOLIVAR</t>
  </si>
  <si>
    <t>INTERVENTORIA MALLA VIAL CIUDAD BOLIVAR</t>
  </si>
  <si>
    <t>CONSORCIO INTER BOGATA</t>
  </si>
  <si>
    <t>INTERVENTORIA ADECUACION DE VIAS Y ESPACIO PUBLICO  BOSA</t>
  </si>
  <si>
    <t>JULIO CESAR MELO</t>
  </si>
  <si>
    <t>FECHA DE EXPEDICION
 DICIEMBRE 2002</t>
  </si>
  <si>
    <t>ABRIL 2006 
U. JAVERIANA</t>
  </si>
  <si>
    <t>CONSORCIO VIAS</t>
  </si>
  <si>
    <t xml:space="preserve">INTERVENTORIA  MANTENIMIENTO MALLA VIAL </t>
  </si>
  <si>
    <t>INTERVENTORIA PAVIMENTACION EN CONCRETO ASFALTICO VILLANUEVA</t>
  </si>
  <si>
    <t>CONSORCIO INTERVILLANUIEVA</t>
  </si>
  <si>
    <t>FREDDY GIOVANNY RODRIGUEZ</t>
  </si>
  <si>
    <t>FECHA DE EXPEDICION
AGOSTO 2000</t>
  </si>
  <si>
    <t>DESARROLLAR LA INTERVENTORÍA TÉCNICA, ADMINISTRATIVA, FINANCIERA, LEGAL, AMBIENTAL Y SOCIAL PARA LA INTERVENCIÓN
INTEGRAL DE LOS PARQUES DE LA LOCALIDAD DE SUBA.</t>
  </si>
  <si>
    <t>INTERVENTORIA TÉCNICA, ADMINISTRATIVA, FINANCIERA, AMBIENTAL Y SOCIAL PARA EL
CONVENIO INTERADMINISTRATIVO No.027 DE 2006 IDU-IDIPRON PARA EL MANTENIMIENTO Y REHABILITACION, A MONTO AGOTABLE DE REDES PEATONALES Y CORREDORES DE MOVILIDAD
ALTERNATIVA EN BOGOTA.</t>
  </si>
  <si>
    <t>DESARROLLAR LA INTERVENTORÍA TÉCNICA, ADMINISTRATIVA, FINANCIERA, AMBIENTAL,
JURIDICA, LEGAL Y SOCIAL AL CONTRATO DE OBRA PRODUCTO DEL PROCESO LICITATORIO LP
006-2016 CUYO OBJETO ES CONTRATAR LA CONSTRUCCIÓN, INTERVENCIÓN Y MEJORAMIENTO INTEGRAL DE LOS PARQUES
VECINALES Y DE BOLSILLO DE LA LOCALIDAD DE SUBA</t>
  </si>
  <si>
    <t>JMELO INGENIERIA DE PROYECTOS S.A.S.</t>
  </si>
  <si>
    <t>GNG INGENIERIA S A S</t>
  </si>
  <si>
    <t>La sumatoria de los SMMLV de los contratos aportados por cada uno de los integrantes de la figura asociativa, de conformidad con lo establecido en el titulo EXPERIENCIA DEL PROPONENTE del documento de condiciones específicas de contratación, deberá ser igual o mayor al 20% del presupuesto oficial expresado en SMMLV.</t>
  </si>
  <si>
    <t>239 DE 2015</t>
  </si>
  <si>
    <t>244 DE 2016</t>
  </si>
  <si>
    <t>194 DE 2006</t>
  </si>
  <si>
    <t>GNG
INGENIERIA
S.A.S.</t>
  </si>
  <si>
    <t>INSTITUTO DE DESARROLLO URBANO-IDU</t>
  </si>
  <si>
    <t>CONSORCIO
INTERDISTRITO</t>
  </si>
  <si>
    <t xml:space="preserve">HABIL </t>
  </si>
  <si>
    <t>CONSORCIO INTERDESARROLLO</t>
  </si>
  <si>
    <t>ARM CONSULTING LTDA.</t>
  </si>
  <si>
    <t>JORGE ÁLVAREZ SÁNCHEZ BLANCO</t>
  </si>
  <si>
    <t>CONSORCIO AMBIENTAL MANACACIAS</t>
  </si>
  <si>
    <t>141 DE 2010</t>
  </si>
  <si>
    <t>INTERVENTORÍA TÉCNICA, ADMINISTRATIVA, FINANCIERA Y AMBIENTAL A LOS ESTUDIOS, DISEÑOS, GESTIÓN PREDIAL, SOCIAL Y AMBIENTAL DE LAS FASES 1 Y 2, Y CONSTRUCCIÓN DE LA FASE 1 DEL OBSERVATORIO AMBIENTAL- MALECÓN PARA LA PROTECCIÓN Y PRESERVACIÓN DEL RIO MANACACÍAS DEL MUNICIPIO DE PUERTO GAITÁN EN EL DEPARTAMENTO DEL META.</t>
  </si>
  <si>
    <t>MUNICIPIO DE PUERTO GAITÁN</t>
  </si>
  <si>
    <t>SOCIO</t>
  </si>
  <si>
    <t>UNIÓN TEMPORAL INTERLLANOS</t>
  </si>
  <si>
    <t>398 DE 209</t>
  </si>
  <si>
    <t>INTERVENTORÍA TÉCNICA, ADMINISTRATIVA, FINANCIERA Y PRESUPUESTAL AL PRIMER SEGMENTO DE OBRAS CONTRATADAS Y POR CONTRATAR POR PARTE DE INSTITUTO DE DESARROLLO DEL META.</t>
  </si>
  <si>
    <t>INSTITUTO DE DESARROLLO DEL META</t>
  </si>
  <si>
    <t>CONSORCIO PROJECTJASB</t>
  </si>
  <si>
    <t>091 DE 2013</t>
  </si>
  <si>
    <t>RELIZAR LA INTERVENTORÍA TÉCNICA, ADMINISTRATIVA Y FINANCIERA DEL CONTRATO CUYO OBJETO ES: "LA EJECUCIÓN A PRECIOS UNITARIOS FIJOS SIN FÓRMULA DE REAJUSTE POR MONTO AGOTABLE PARA EL MANTENIMIENTO DE ANDENES Y ESPACIO PÚBLICO(SENDEROS PEATONALES, CALLEJONES Y PLAZOLETAS PÚBLICAS) EN LA LOCALIDAD DE TEUSAQUILLO</t>
  </si>
  <si>
    <t>ALCALDÍA LOCAL DE TEUSAQUILLO</t>
  </si>
  <si>
    <t>205 DE 2011</t>
  </si>
  <si>
    <t>DESARROLLAR INTERVENTORIA TÉCNCIA, ADMINISTRATIVA, AMBIENTAL, SOCIAL, JURIDICA Y FINANCIERA A CONTRATOS DE OBRA PUBLICA RESULTADOS DE LAS LICITACIONES FDLK-LP-05-2011 Y FDLK-LP-07-2011</t>
  </si>
  <si>
    <t>461 DE 2014</t>
  </si>
  <si>
    <t>INTERVENTORÍA TÉCNICA, ADMINISTRATIVA, FINANCIERA, SOCIAL, AMBIENTAL Y S&amp;SO PARA LA CONSTRUCCIÓN DE LAS OBRAS DE INTERVENCIÓN FISICA A ESCALA BARRIAL, UBICADAS EN LAS LOCALIDADES DE SAN CRISTOBAL, USME Y KENNDY EN BOGOTA D.C.</t>
  </si>
  <si>
    <t>CAJA DE VIVIENDA POPULAR</t>
  </si>
  <si>
    <t>CONSORCIO INTEGRALES</t>
  </si>
  <si>
    <t>400 DE 2009</t>
  </si>
  <si>
    <t>INTERVENTORÍA TÉCNICA, ADMINISTRATIVA, FINANCIERA Y PRESUPUESTAL AL SEGUNDO SEGMENTO DE OBRAS CONTRATADAS Y POR CONTRATAR POR PARTE DEL INSTITUTO DE DESARROLLO DEL META</t>
  </si>
  <si>
    <t>845 DE 2014</t>
  </si>
  <si>
    <t>“INTERVENTORÍA TÉCNICA, ADMINISTRATIVA Y FINANCIERA DE LOS ESTUDIOS, DISEÑOS Y REHABILITACIÓN DE VÍAS CONURBANAS DE LA COMUNA 4 DEL MUNICIPIO DE SOACHA</t>
  </si>
  <si>
    <t>ALCALDIA DE SOACHA</t>
  </si>
  <si>
    <t>SE TOMARAN LAS CANTIDADES DE ESPACIO PUBLICO EXCLUSIVAMENTE SEGÚN LITERAL Q DE LAS CONDICIONES PARA LA ACREDITACIÓN DE EXPERIENCIA DADAS EN EL ESTUDIO PREVIO
EXPERIENCIA   EN  SMMLV :629,14</t>
  </si>
  <si>
    <t>SI</t>
  </si>
  <si>
    <t>JUAN CARLOS HERNANDEZ</t>
  </si>
  <si>
    <t>FECHA DE EXPEDICION
 OCTUBRE 2000</t>
  </si>
  <si>
    <t>GERENTE TECNICO</t>
  </si>
  <si>
    <t>CONSORCIO NIKOS 007</t>
  </si>
  <si>
    <t>INTERVENTORIA CONSTRUCCION INFRAESTRUCTURA TRANSPORTE PUBLICO TRANSMILENIO</t>
  </si>
  <si>
    <t>VELNEC SA</t>
  </si>
  <si>
    <t xml:space="preserve">INTERVENTORIA CONSTRUCCION  VIAS RUTAS ALIMENTADORAS </t>
  </si>
  <si>
    <t>INTERVENTORIA TRANSMILENIO ZONA 4</t>
  </si>
  <si>
    <t>INTERVENTORIA OBRAS DE ESPACIO PUBLICO  PROYECTO 412 DEL ACUERDO 180</t>
  </si>
  <si>
    <t>INTERVENTORIA PAVIMENTACION EN CONCRET  CARRERA 4 Y 5 Y AV CIRCUNVALAR</t>
  </si>
  <si>
    <t>EMMANUEL SARZOSA VELASCO</t>
  </si>
  <si>
    <t>MAYO DE 2013
U DEL CAUCA</t>
  </si>
  <si>
    <t>FECHA DE EXPEDICION
 MAYO 2009</t>
  </si>
  <si>
    <t>JESUS ANCIZAR CALVO CASTRO</t>
  </si>
  <si>
    <t>CONSTRUCCION VIA PUENTE VEHICULAR SOBRE EL RIO CAUCA</t>
  </si>
  <si>
    <t>OBJETO DEL CONTRATO NO CUMPLE</t>
  </si>
  <si>
    <t>REHABILITACION Y MEJORAMIENTO  DE LA VIA 25CC EL CAIRO-CAJIBIO</t>
  </si>
  <si>
    <t>MEJORAMIENTO Y PAVIMENTACION SUAREZ-ASNAZU-…</t>
  </si>
  <si>
    <t>HOLMAN SAAVEDRA</t>
  </si>
  <si>
    <t>FECHA DE EXPEDICION
 JUNIO 2003</t>
  </si>
  <si>
    <t>INTERVENTORIA PARA LA CONSTRUCCION DE ANDENES ESCALAS …</t>
  </si>
  <si>
    <t>NO  HABIL</t>
  </si>
  <si>
    <t>044DE 2009</t>
  </si>
  <si>
    <t>INTERVENTORIA TECNICA ADMINISTRATIVA FINANCIERA LEGAL SOCIAL Y AMBIENTAL PARA LA IMPLANTACION Y CONSTRUCCION DE OBRAS DEL ESPACIO PUBLICO PARA EL PROYECTO CODIGO 412 DEL ACUERDO 180 DE 2005 DE VALORIZACION, EN BOGOTA DC</t>
  </si>
  <si>
    <t xml:space="preserve">“REALIZAR LA INTERVENTORÍA TÉCNICA, ADMINISTRATIVA, FINANCIERA, JURIDICA, SOCIAL, AMBIENTAL Y SST AL CONTRATO DE OBRA PUBLICA QUE TENDRÁ POR OBJETO: “CONTRATAR A PRECIOS FIJOS Y A MONTO AGOTABLE LA COMPLEMENTACIÓN Y/O TUALIZACIÓN Y/O AJUSTES DE DISEÑOS Y CONSTRUCCIÓN DEL ESPACIO PÚBLICO DE LA LOCALIDAD DE CIUDAD BOLÌVAR, EN BOGOTÁ D.C.”. </t>
  </si>
  <si>
    <t>CONSORCIO LEON</t>
  </si>
  <si>
    <t>MONICA JIMENA GUERRA VERGARA</t>
  </si>
  <si>
    <t>FECHA DE EXPEDICION
 Agosto de 2003</t>
  </si>
  <si>
    <t>anexo 15 - carta de de compromiso</t>
  </si>
  <si>
    <t>REGLA 2:</t>
  </si>
  <si>
    <t>Deberá acreditar experiencia como director técnico, coordinador o gerente de Interventoría de mínimo cinco (5) contratos públicos de Interventoría de Construcción y/o Rehabilitación y/o Pavimentación y/o Ampliación y/o Mejoramiento y/o Mantenimiento de Infraestructura Vial Urbana o espacio público. 
interventoria de de construccion y/o ampliacion y/o mejoramiento y/o mantenimiento de  infraestructura vial urbana o espacio publico.</t>
  </si>
  <si>
    <t>CONSORCIO TANO</t>
  </si>
  <si>
    <t>COORDINADORA DE INTERVENTORIA</t>
  </si>
  <si>
    <t>INTERVENTORIA EN REHABILITACION MANTENIMIENTO  Y / O REPARACION  DE LA MALLA VIAL, CONFORME  A LA LISTA DE LUGARES AUTORIZADOS Y PRESENTADOS POR EL FONDO DE DESARROLLO DE ENGATIVA</t>
  </si>
  <si>
    <t>CONSORCIO TANO 2012</t>
  </si>
  <si>
    <t>INTERVENTORIA EN CONSTRUCCION Y MANTENIMNIENTO DE ANDENES Y ESPACIO PUBLICO</t>
  </si>
  <si>
    <t>CONSORCIO INTERCOTA</t>
  </si>
  <si>
    <t>DIRECTOR DE  INTERVENTORIA</t>
  </si>
  <si>
    <t>INTERVENTORIA EN CONSTRUCCION DE REDES DE SERVICIOS PUBLICOS  CONSTRUCCION DE ANDENES  Y VIAS EN PAVIMENTO FLEXIBLE</t>
  </si>
  <si>
    <t>CONSORCIO SOLUCIONES MEDELLIN</t>
  </si>
  <si>
    <t>GERTENTE DE INTERVENTORIA</t>
  </si>
  <si>
    <t>INTERVENTORIA EN CONSTRUCCION DE ANDENES Y ESPACIO PUBLICO</t>
  </si>
  <si>
    <t>CONSORCIO SOLUCIONES ANTONIO NARIÑO</t>
  </si>
  <si>
    <t>INTERVENTORIA EN OBRAS DE MANTENIMIENTO, MEJORAMIENTO , ADECUACION  DE LA MALLA VIAL Y ESPACIO PUBLICO EN SUS CORREDORES LONGUITUDINALES PARA ANDENES Y ALAMEDAS Y /O SUS OBRAS COMPLEMENTARIAS</t>
  </si>
  <si>
    <t>EDISON JAVIER  SOTO RAMIREZ</t>
  </si>
  <si>
    <t>FECHA DE EXPEDICION
 JULIO DE 2003</t>
  </si>
  <si>
    <t>ASESOR O ESPECIALISTA EN ESPACIO PUBLICO EN OBRAS DE CONSTRUCCION O MENTENIMIENTO DE ESPACIO PUBLICO</t>
  </si>
  <si>
    <t>CONSORCIO ANTRI - PCI</t>
  </si>
  <si>
    <t>ESPECIALISTA DE URBANISMO</t>
  </si>
  <si>
    <t xml:space="preserve">CONSTRUCCION DEL SEPARADOR , INCLUYENDO CICLO RUTA </t>
  </si>
  <si>
    <t>SCHRADER</t>
  </si>
  <si>
    <t>OBRAS DE LA FUTURA CRA 59 Y CALLE 170 Y ESPACIO PUBLICO (SEPARADOR)</t>
  </si>
  <si>
    <t>NO PRESENTA FECHAS  DE INICIO Y TERMINACION</t>
  </si>
  <si>
    <t>HABIL</t>
  </si>
  <si>
    <t>CESAR PINEDA RIVERA</t>
  </si>
  <si>
    <t>FECHA DE EXPEDICION
 JULIO DE 1987</t>
  </si>
  <si>
    <t xml:space="preserve">Deberá tener una experiencia específica mínima en tres (3) contratos públicos de Interventoría, como Especialista en Diseño de Pavimentos y/o Especialista en geotecnia, vías y/o pavimentos, en Proyectos de Infraestructura Vial Urbana o espacio público.
</t>
  </si>
  <si>
    <t>ESPECIALISTA EN PAVIMENTOS</t>
  </si>
  <si>
    <t>SOLUCIONES PARA LA INGENIERIA S.A.S</t>
  </si>
  <si>
    <t>YAMILL ALONSO MONTENEGRO CALDERON</t>
  </si>
  <si>
    <t>150%  RESPECTO AL VALOR DEL PO</t>
  </si>
  <si>
    <t>INTERVENTORIA TECNICA ADMINISTRATIVA , FINANCIERA Y AMBIENTE</t>
  </si>
  <si>
    <t>ALCALDIA MUNICIPAL DE COTA</t>
  </si>
  <si>
    <t>NO CUMPLE CON EL OBJETO EN CONJUNTO</t>
  </si>
  <si>
    <t>INTERVENTORIA PARA LA CONSTRUCCION DEL PASO A DESNIVEL</t>
  </si>
  <si>
    <t>MUNICIPIO DE MEDELLIN SECRETARIA DE INFRAESTRUCTURA FISICA</t>
  </si>
  <si>
    <t>CONSORCIO SOLUCIONES COGUA</t>
  </si>
  <si>
    <t xml:space="preserve">INTERVENTORIA TECNICA VIGILANCIA ADMINISTRATIVA , AMBIENTAL FIINANCIERA CONTABLE Y JURIDICA </t>
  </si>
  <si>
    <t>ALCALDIA MUNICIPAL DE COGUA</t>
  </si>
  <si>
    <t>CONSORCIO IML</t>
  </si>
  <si>
    <t>INFRAESTRUCTURA  INTEGRAL S.A.S</t>
  </si>
  <si>
    <t>IDU-172-2007</t>
  </si>
  <si>
    <t xml:space="preserve">INTERVENTORIA TECNICA ADMINISTRATIVA ,LEGAL FIINANCIERA AMBIENTAL Y SOCIAL </t>
  </si>
  <si>
    <t>PROMEDIO</t>
  </si>
  <si>
    <t>PRESENTA CONSTANCIA Y NO ES LEGIBLE -SUBSANAR</t>
  </si>
  <si>
    <t xml:space="preserve">RAÚL ORLANDO DELGADO CABIATIVA
</t>
  </si>
  <si>
    <t xml:space="preserve">Deberá acreditar experiencia como director técnico, coordinador o gerente de Interventoría de mínimo cinco (5) contratos públicos de Interventoría de Construcción y/o Rehabilitación y/o Pavimentación y/o Ampliación y/o Mejoramiento y/o Mantenimiento de Infraestructura Vial Urbana o espacio público. </t>
  </si>
  <si>
    <t>CONSORCIO SAN BUENAVENTU RA 019</t>
  </si>
  <si>
    <t xml:space="preserve">DIRECTOR DE INTERVENTORÍA </t>
  </si>
  <si>
    <t xml:space="preserve">INTERVENTOR ÍA A PARQUES VECINALES  </t>
  </si>
  <si>
    <t>CONSORCIO SAN CARLOS IDRD</t>
  </si>
  <si>
    <t>INTERVENTOR ÍA AL PARQUE ZONAL ARBORIZADO RA ALTA</t>
  </si>
  <si>
    <t>CONSORCIO SAN BERNABÉ 017</t>
  </si>
  <si>
    <t xml:space="preserve">INTERVENTOR ÍA PARQUE FONTANAR DEL RIO </t>
  </si>
  <si>
    <t xml:space="preserve">CONSORCIO PORVENIR G1 – G2 006 </t>
  </si>
  <si>
    <t xml:space="preserve">INTERVENTOR ÍA AL PARQUE METROPOLITA NO EL PORVENIR </t>
  </si>
  <si>
    <t xml:space="preserve">CONSORCIO SAN BENITO 019 </t>
  </si>
  <si>
    <t xml:space="preserve">INTERVENTOR ÍA AL PARQUE EL TALLER </t>
  </si>
  <si>
    <t xml:space="preserve"> DEREK ANTONIO SCHRADER GONZALEZ </t>
  </si>
  <si>
    <t>FECHA DE EXPEDICION
 OCTUBRE DE 1994</t>
  </si>
  <si>
    <t>JOSE SIDNEY AGUILA</t>
  </si>
  <si>
    <t>ARQUITECTO ASESOR ESPECIALISTA DE URBANISMO Y PAISAJISMO</t>
  </si>
  <si>
    <t>CONSTRUCCION DE ANDENES, ESPACIO PUBLICO Y CICLORUTA</t>
  </si>
  <si>
    <t>CONSORCIO ANTEJARDINES</t>
  </si>
  <si>
    <t>ARQUITECTO  ESPECIALISTA DE URBANISMO Y PAISAJISMO</t>
  </si>
  <si>
    <t>INTERVENTORIA A LA CONSTRUCCION DE ANTEJARDINES</t>
  </si>
  <si>
    <t xml:space="preserve">  ESPECIALISTA DE URBANISMO Y PAISAJISMO</t>
  </si>
  <si>
    <t xml:space="preserve"> CONSTRUCCION DE ANDENES, ESPACIO PUBLICO Y CICLORUT</t>
  </si>
  <si>
    <t>CAMILO ALEXIS ROMERO PORRA</t>
  </si>
  <si>
    <t>FECHA DE EXPEDICION
 AGOSTO  1999</t>
  </si>
  <si>
    <t>Especialista en Diseño de Pavimentos y/o Especialista en geotecnia, vías y/o pavimentos, en Proyectos de Infraestructura Vial Urbana o espacio público.</t>
  </si>
  <si>
    <t xml:space="preserve">ESPECIALISTA EN GEOTECNIA </t>
  </si>
  <si>
    <t>ESTUDIOS Y DISEÑOS DE LAS OBRAS  DE CONSTRUCCION DEL PARQUE ZONAL EL TALLER</t>
  </si>
  <si>
    <t>ESTUDIOS Y DISEÑOS TECNICOS Y LAS OBRAS PARA CANCHAS SINTETICAS PARQUES DE BOGOTA</t>
  </si>
  <si>
    <t>SOLIUN INGENIERIA SAS</t>
  </si>
  <si>
    <t>3 G INGENIERIA AVANZADA S.AS.</t>
  </si>
  <si>
    <t>CONSORCIO SAN BUENAVENTURA 019</t>
  </si>
  <si>
    <t>SOLIUN INGENIERIA SAS SOCIO SOLIUN SAS</t>
  </si>
  <si>
    <t>4202-2016</t>
  </si>
  <si>
    <t>Interventoría ESTUDIUOS Y DISEÑOS Y LAS OBRAS DE CONSTRUCCION DE PARQUES VECINALES</t>
  </si>
  <si>
    <t>IDRD</t>
  </si>
  <si>
    <t>CONSORCIO SAN BERNABE 017</t>
  </si>
  <si>
    <t>4201-2016</t>
  </si>
  <si>
    <t xml:space="preserve">Realizar por el sistema de precio global fijo la interventoría técnica, administrativa, financiera y juridica de los ajustes a los estudios y diseños técnicos y de las obras de construcción complementarias del parque zonal Fontanar del Río Cod. 11-368 Localidad de Suba
</t>
  </si>
  <si>
    <t>CONSORCIO SAN BENITO 016</t>
  </si>
  <si>
    <t>4159-2016</t>
  </si>
  <si>
    <t xml:space="preserve">IRealizar por el sistema de precio global fijo la interventoría técnica, administrativa, financiera y juridica de los estudios y diseños técnincos y de las obras de construcción complementarias del parque Zonal el Taller Cod. 19-348 Localidad de Ciudad Bolivar
</t>
  </si>
  <si>
    <t>RAÚL ORLANDO DELGADO CABIATIVA</t>
  </si>
  <si>
    <t>SOLIUN INGENIERIA SAS (RAÚL ORLANDO DELGADO CABIATIVA</t>
  </si>
  <si>
    <t>IDU-045371</t>
  </si>
  <si>
    <t>Interventoría técnica, administrativa, financiera y ambiental para La construcción de vias peatonales y de espacio público de la localidad de Rafael Uribe Uribe</t>
  </si>
  <si>
    <t xml:space="preserve">CONSORCIO SAN RAFAEL
</t>
  </si>
  <si>
    <t>3G INGENIERIA AVANZADA SAS (CSI CONSTRUC CIONES, SERVICIOS E INGENIERIA EU)</t>
  </si>
  <si>
    <t>2524-14</t>
  </si>
  <si>
    <t>Interventoría a la construcción de la cancha sintética ubicada en San Cristobal</t>
  </si>
  <si>
    <t>INDER</t>
  </si>
  <si>
    <t xml:space="preserve">CONSORCIO SAN FRANCISCO INDER
</t>
  </si>
  <si>
    <t>2836-15</t>
  </si>
  <si>
    <t>Interventoría a la construcción de la cancha sintética las Esmeraldas</t>
  </si>
  <si>
    <t>CONSORCIO SAN LUIS INDER</t>
  </si>
  <si>
    <t>0475-16</t>
  </si>
  <si>
    <t>Interventoría a la construcción de la cancha sintética la Maracaná</t>
  </si>
  <si>
    <t>CONSORCIO SAN PEDRIT</t>
  </si>
  <si>
    <t>174-2013</t>
  </si>
  <si>
    <t>REALIZAR LA INTERVENTORÍA TÉCNICA, ADMINISTRATIVA, FINANCIERA, CONTABLE, AMBIENTAL, SOCIAL Y JURÍDICA AL CONTRATO DE OBRA QUE SE DERIVE DEL PROCESO DE CONTRATACIÓN CUYO OBJETO ES "OBRAS DE CONSTRUCCIÓN DE ESPACIO PÚBLICO, EN LAS UPZ PATIO BONITO Y TIMIZA DE LA LOCALIDAD DE KENNEDY.</t>
  </si>
  <si>
    <t>ASEDebe acreditar mínimo dos (2) contratos como asesor o especialista en espacio público en obras de construcción o mantenimiento de espacio público</t>
  </si>
  <si>
    <t xml:space="preserve"> CONSORCIO  SAN JAVIER 2018</t>
  </si>
  <si>
    <t>VELNEC S.A.</t>
  </si>
  <si>
    <t>DESARROLLO EN INGENIERIA DIN SAS</t>
  </si>
  <si>
    <t>certificado de vigencia y antecedentes disciplinarios emitido por el consejo nacional de ingenieria</t>
  </si>
  <si>
    <t>Deberá acreditar experiencia como director técnico, coordinador o gerente de Interventoría de mínimo cinco (5) contratos públicos de Interventoría de Construcción y/o Rehabilitación y/o Pavimentación y/o Ampliación y/o Mejoramiento y/o Mantenimiento de Infraestructura Vial Urbana o espacio público.</t>
  </si>
  <si>
    <t>DATOS GENERALES</t>
  </si>
  <si>
    <t>Interventoría de Construcción y/o Rehabilitación y/o Pavimentación y/o Ampliación y/o Mejoramiento y/o Mantenimiento de Infraestructura Vial Urbana o espacio público.</t>
  </si>
  <si>
    <t>Ingeniero Civil o Ingeniero de vías y transportes.</t>
  </si>
  <si>
    <t>Mínimo ocho (8) años contados a partir de la expedición de la matricula profesional por autoridad competente.</t>
  </si>
  <si>
    <t>N/A</t>
  </si>
  <si>
    <t>IDU-198-2006</t>
  </si>
  <si>
    <t>Interventoría técnica, administrativa, financiera y socio ambiental para la construcción y/o rehabilitación de vías en varias Localidades en Bogotá D.C. Grupo 3: Localidad de Kennedy, en Bogotá D.C.</t>
  </si>
  <si>
    <t>811015-811415-801016</t>
  </si>
  <si>
    <t>SE REQUIERE SUBSANACION, NO SE EVIDENCIA COMPONENTE JURIDICO NI SISO</t>
  </si>
  <si>
    <t>CONSORCIO IDS</t>
  </si>
  <si>
    <t>IDU 246 DE
2004</t>
  </si>
  <si>
    <t>Interventoría Técnica, Administrativa, Financiera y Ambiental para la construcción, rehabilitación y mantenimiento de accesos a barrios y pavimentos locales - programa pavimentos locales, Grupo 3: Localidades de Antonio Nariño, Barrios Unidos, Candelaria,</t>
  </si>
  <si>
    <t xml:space="preserve"> PROPIO</t>
  </si>
  <si>
    <t>PROMEDIO CONTRATOS VALIDOS</t>
  </si>
  <si>
    <t>APORTA</t>
  </si>
  <si>
    <t>INTERVENTORIA Y CONSTRUCIVILES S.A.S</t>
  </si>
  <si>
    <t>ARAMBULA CURREA CARLOS ALBERTO</t>
  </si>
  <si>
    <t>13 AÑOS</t>
  </si>
  <si>
    <t>FONDO DE DESARROLLO LOCAL DE LOS MÁRTIRES</t>
  </si>
  <si>
    <t>DIRECTOR DE INTERVENTORÍA</t>
  </si>
  <si>
    <t>INTERVENTORÍA Y TÉCNICA, ADMINISTRATIVA, FINANCIERA, LEGAL, AMBIENTAL Y SOCIAL AL CONTRATO DE A LA EJECUCIÓN DEL CONTRATO DE OBRA PUBLICA QUE SE SUSCRIBE ENTRE FONDO DE DESARROLLO LOCAL DE LOS MÁRTIRES Y UNIÓN TEMPORAL VÍAS MÁRTIRES 2013</t>
  </si>
  <si>
    <t>Alcaldía municipal de Nariño Cundinamarca</t>
  </si>
  <si>
    <t>INTERVENTORÍA TÉCNICA, ADMINISTRATIVA, FINANCIERA, CONTRATO DE OBRA
PUBLICA CUYO OBJETO ES PAVIMENTACION EN CONCRETO VIA Y OBRAS
COMPLEMENTARIAS VIA CONDOMINIO TRAMO COMPRENDIDO ENTRE EL BARRIO
SAN MIGUEL Y PUENTE LA TIGRERA DEL MUNICIPIO DE NARIÑO CUNDINAMARCA</t>
  </si>
  <si>
    <t>INTERVENTORIA DE PAVIMENTACION EN VIAS</t>
  </si>
  <si>
    <t>FONDO DE DESARROLLO LOCAL DE USAQUEN</t>
  </si>
  <si>
    <t>COORDINADOR DE
INTERVENTORÍA</t>
  </si>
  <si>
    <t>REALIZAR LA INTERVENTORÍA TÉCNICA ADMINISTRATIVA, LEGAL FINANCIERA, SOCIAL, AMBIENTAL Y S&amp;SO AL CONTRATO DE OBRA PUBLICA DERIVADO DE LA LICITACIÓN N° FDLUSA-LP -050-2015 ( CONSTRUCCIÓN REHABILITACIÓN Y MANTENIMIENTO DE MALLA VIAL LOCAL) CONVOCADA POR LA ALCALDÍA LOCAL – FONDO DE DESARROLLO LOCAL USAQUÉN”</t>
  </si>
  <si>
    <t>Alcaldia Municiopal de Suesca Cundinamarca</t>
  </si>
  <si>
    <t>INTERVENTORIA A MEJORAMIENTO DE VIAS</t>
  </si>
  <si>
    <t>CARLOS ANDRES LEMUS ACEVEDO</t>
  </si>
  <si>
    <t>Arquitecto</t>
  </si>
  <si>
    <t>15 AÑOS</t>
  </si>
  <si>
    <t>Debe acreditar mínimo dos (2) contratos como asesor o especialista en espacio público en obras de construcción o mantenimiento de espacio público.</t>
  </si>
  <si>
    <t>El objeto, obligaciones, alcance o condiciones de los contratos comprende
asesor o especialista en espacio público en obras de construcción o mantenimiento de espacio público.</t>
  </si>
  <si>
    <t>ASESOR DE ESPACIO PUBLICO</t>
  </si>
  <si>
    <t>INTERVENTORÍA TÉCNICA, ADMINISTRATIVA, LEGAL, FINANCIERA, SOCIAL, AMBIENTAL Y S&amp;SO, A LOS DOS CONTRATOS DE OBRA PÚBLICA DERIVADOS DE LA LICITACIÓN PÚBLICA No. FDLUSA-LP-007-2014, CONVOCADA POR LA ALCALDÍA LOCAL - FONDO DE DESARROLLO LOCAL DE USAQUÉN</t>
  </si>
  <si>
    <t>FONDO DE DESARROLLO LOCAL DE BARRIOS UNIDOS</t>
  </si>
  <si>
    <t>EJERCER LA INTERVENTORÍA TÉCNICA ADMINISTRATIVA, AMBIENTAL Y SOCIAL AL CONTRATO DE OBRA PUBLICA N° 075 DE 2016 CUYO OBJETO ES REALIZAR LAS OBRAS PUBLICAS REQUERIDAS PARA MEJORAMIENTO, MANTENIMIENTO, REHABILITACION Y/O RECONSTRUCCIÓN DE LA MALLA VIAL Y EL ESPACIO PÚBLICO DE LA LOCALIDAD DE BARRIOS UNIDOS</t>
  </si>
  <si>
    <t>JUAN RICARDO TRONCOSO RIVERA</t>
  </si>
  <si>
    <t xml:space="preserve">ESPECIALISTA EN GEOTECNIA VIAL </t>
  </si>
  <si>
    <t>14 AÑOS</t>
  </si>
  <si>
    <t>Interventoría, como Especialista en Diseño de Pavimentos y/o Especialista en geotecnia, vías y/o pavimentos, en Proyectos de Infraestructura Vial Urbana o espacio público.</t>
  </si>
  <si>
    <t>CONSORCIO INTERVENTO RIA MARTIRES
2013</t>
  </si>
  <si>
    <t>10</t>
  </si>
  <si>
    <t>114-2013</t>
  </si>
  <si>
    <t>Realizar la interventoría técnica, administrativa financiera, legal, ambiental, y social a la ejecución del contrato de obra pública que se suscriba entre el fondo de desarrollo local de los mártires 2013 como resultado de la adjudicación de la licitación pública N° FDLM-LP 002-2013, de conformidad con las actividades condiciones y obligaciones establecidas en los estudios previos, en el pliego de condiciones definitivo y la propuesta presentada. REHABILITACIÓN DE LA MALLA VIAL Y DEL ESPACIO PÚBLICO DE LA LOCALIDAD DE LOS MÁRTIRES</t>
  </si>
  <si>
    <t>ALCALDIA LOCAL DE LOS MARTIRES</t>
  </si>
  <si>
    <t>SE TOMA EL 50% DE ACUERDO AL LITERAL P RESPECTO A DE LAS CONDICIONES PARA LA ACREDITACIÓN DE EXPERIENCIA</t>
  </si>
  <si>
    <t>CONSORCIO
CASAISA USAQUEN
2014</t>
  </si>
  <si>
    <t>11</t>
  </si>
  <si>
    <t>065-2014</t>
  </si>
  <si>
    <t>realizar la interventoría técnica administrativa financiera legal ambiental y siso a los dos contratos de obra pública, para el mantenimiento y rehabilitación de la malla vial de la localidad de Usaquén</t>
  </si>
  <si>
    <t>ALCALDIA LOCAL DE USAQUEN</t>
  </si>
  <si>
    <t>CONSORCIO ARCA 2014</t>
  </si>
  <si>
    <t>12</t>
  </si>
  <si>
    <t>117-2014</t>
  </si>
  <si>
    <t>Realizar la interventoría técnica, administrativa, legal ambiental y social a la ejecución del contrato de obra pública que suscriba el fondo de desarrollo local de los mártires como resultado de la adjudicación de la licitación pública N°FDL-LP-004-2014, de conformidad con las actividades, condiciones, especificaciones técnicas y las obligaciones establecidas en los estudios previos, en el pliego de condiciones definitivo y a la propuesta presentada</t>
  </si>
  <si>
    <r>
      <t xml:space="preserve">NO CUMPLE,  DE ACUERDO CON LO  ESTIPULADO EN  LOS ESTUDIOS PREVIOS EN </t>
    </r>
    <r>
      <rPr>
        <b/>
        <u/>
        <sz val="18"/>
        <rFont val="Arial"/>
        <family val="2"/>
      </rPr>
      <t>INFORMACIÓN SOBRE LA EXPERIENCIA DEL PROPONENTE (ANEXO No. 5)</t>
    </r>
  </si>
  <si>
    <t>CONSORCIO INTERVENTO RIA SC 2015</t>
  </si>
  <si>
    <t>13</t>
  </si>
  <si>
    <t>154-2015</t>
  </si>
  <si>
    <t>INTERVENTORIA TECNICA, ADMINISTRATIVA, LEGAL, AMBIENTAL, SOCIAL Y FINANCIERA A LOS CONTYRATOS DE OBRA, CUYO OBJETO ES LA CONSTRUCCION BAJO LA MODALIDAD DE PRECIOS UNITARIOS FIJOS, NO REAJUSTABLES, Y A MONTO AGOTABLE, LA REHABILITACION Y/O MANTENIMIENTO DE LA MALLA VIAL Y DEL ESPACIO PUBLICO PRODUCTO DE LOS PROCESOS PARTICIPATIVOS DE LA LOCALIDAD SAN CRISTOBAL D.C</t>
  </si>
  <si>
    <t>ALCALDIA LOCAL DE SAN CRISTOBAL</t>
  </si>
  <si>
    <t>CONSORCIO INTERVENTO RIA VIAL USAQUEN 2015</t>
  </si>
  <si>
    <t>14</t>
  </si>
  <si>
    <t>112-2015</t>
  </si>
  <si>
    <t>REALIZAR LA INTERVENTORÍA TÉCNICA, ADMINISTRATIVA, LEGAL, FINANCIERA, SOCIAL, AMBIENTAL Y S&amp;SO, AL CONTRATO DE OBRA PÚBLICA DERIVADO DE LA LICITACION No. FDLUSA-LP-050-2015 (CONSTRUCCIÓN, REHABILITACIÓN Y MANTENIMIENTO DE LA MALLA VIAL LOCAL), CONVOCADA POR LA ALCALDÍA LOCAL “FONDO DE DESARROLLO LOCAL DE USAQUEN</t>
  </si>
  <si>
    <t>CONSORCIO INTERVENTO RIA
SAVICAR</t>
  </si>
  <si>
    <t>15</t>
  </si>
  <si>
    <t>CIN-230-2016</t>
  </si>
  <si>
    <t>REALIZAR LA INTERVENTORIA TECNICA, ADMINISTRATIVA, FINANCIERA, JURIDICA, SOCIAL, AMBIENTAL Y SISO AL CONTRATO DE OBRA PUBLICA QUE TENDRA POR OBJETO: REALIZAR BAJO LA MODALIDAD DE PRECIOS UNITARIOS Y A MONTO AGOTABLE, EL MANTENIMIENTO DE LA MALLA VIAL URBANA Y RURAL DE LA LOCALIDAD DE CIUDAD BOLIVAR D.C</t>
  </si>
  <si>
    <t>ALCALDIA LOCAL DE CIUDAD BOLIVAR</t>
  </si>
  <si>
    <t>CONSORCIO INTER SF</t>
  </si>
  <si>
    <t>18</t>
  </si>
  <si>
    <t>112-2016</t>
  </si>
  <si>
    <t>Interventoría técnica, administrativa, y financiera, legal ambiental, social y siso a los contratos derivados de las licitaciones No. FDLSF-LP-0042016 convocada por la alcaldía local</t>
  </si>
  <si>
    <t>ALCALDIA LOCAL DE SANTA FE</t>
  </si>
  <si>
    <t>CONSORCIO SABUMAC
2016</t>
  </si>
  <si>
    <t>21</t>
  </si>
  <si>
    <t>092-2016</t>
  </si>
  <si>
    <t>EJECUTAR LA INTERVENTORIA TECNICA, ADMINISTRATIVA, FINANCIERA, AMBIENTAL Y SOCIAL AL CONTRATO DE OBRA PUBLICA No. 075 DE 2016 CUYO OBJETO ES: "REALIZAR LAS OBRAS PUBLICAS REQUERIDAS PARA MEJORAMIENTO, MANTENIMIENTO, REHABILITACION Y/O RECONSTRUCCION DE LA MALLA VIAL Y EL ESPACIO PUBLICO DE LA LICALIDAD DE BARRIOS UNIDOS</t>
  </si>
  <si>
    <t>ALCALDIA LOCAL DE BARRIOS UNIDOS</t>
  </si>
  <si>
    <t>SE TOMA EL 45% DE ACUERDO AL LITERAL P Y LITERAL Q RESPECTO A DE LAS CONDICIONES PARA LA ACREDITACIÓN DE EXPERIENCIA Y 
EL OBJETO NO CUMPLE</t>
  </si>
  <si>
    <t xml:space="preserve">SE TOMA EL 50% DE ACUERDO AL LITERAL P Y LITERAL Q RESPECTO A DE LAS CONDICIONES PARA LA ACREDITACIÓN DE EXPERIENCIA Y </t>
  </si>
  <si>
    <t>FONDO DE DESARROLLO LOCAL DE LOS MARTIRES</t>
  </si>
  <si>
    <t>ESPECIALISTA EN GEOTECNIA</t>
  </si>
  <si>
    <t>INTERVENTORIA DE VIAS</t>
  </si>
  <si>
    <t>SUBSANAR y/o ACLARAR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</si>
</sst>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240A]\ #,##0.00\ ;[Red]\-[$$-240A]\ #,##0.00\ "/>
    <numFmt numFmtId="167" formatCode="#,##0.00\ ;\-#,##0.00\ ;\-#\ ;@\ "/>
    <numFmt numFmtId="168" formatCode="#,##0\ ;\-#,##0\ ;\-#\ ;@\ "/>
    <numFmt numFmtId="169" formatCode="_(&quot;$&quot;\ * #,##0.00_);_(&quot;$&quot;\ * \(#,##0.00\);_(&quot;$&quot;\ * &quot;-&quot;??_);_(@_)"/>
    <numFmt numFmtId="170" formatCode="[$$-240A]#,##0.00;[Red]\-[$$-240A]#,##0.00"/>
    <numFmt numFmtId="171" formatCode="0.0%"/>
  </numFmts>
  <fonts count="25" x14ac:knownFonts="1">
    <font>
      <sz val="11"/>
      <color theme="1"/>
      <name val="Calibri"/>
      <family val="2"/>
      <scheme val="minor"/>
    </font>
    <font>
      <sz val="11"/>
      <color theme="1"/>
      <name val="Calibri"/>
      <family val="2"/>
      <scheme val="minor"/>
    </font>
    <font>
      <sz val="11"/>
      <color rgb="FF006100"/>
      <name val="Calibri"/>
      <family val="2"/>
      <scheme val="minor"/>
    </font>
    <font>
      <sz val="11"/>
      <color rgb="FF9C0006"/>
      <name val="Calibri"/>
      <family val="2"/>
      <scheme val="minor"/>
    </font>
    <font>
      <b/>
      <sz val="18"/>
      <name val="Arial"/>
      <family val="2"/>
    </font>
    <font>
      <sz val="18"/>
      <name val="Arial"/>
      <family val="2"/>
    </font>
    <font>
      <sz val="18"/>
      <color theme="1"/>
      <name val="Calibri"/>
      <family val="2"/>
      <scheme val="minor"/>
    </font>
    <font>
      <sz val="10"/>
      <name val="Arial"/>
      <family val="2"/>
    </font>
    <font>
      <b/>
      <sz val="16"/>
      <name val="Arial"/>
      <family val="2"/>
    </font>
    <font>
      <sz val="16"/>
      <name val="Arial"/>
      <family val="2"/>
    </font>
    <font>
      <b/>
      <sz val="16"/>
      <name val="Calibri"/>
      <family val="2"/>
      <scheme val="minor"/>
    </font>
    <font>
      <b/>
      <sz val="16"/>
      <color theme="1"/>
      <name val="Calibri"/>
      <family val="2"/>
      <scheme val="minor"/>
    </font>
    <font>
      <b/>
      <sz val="14"/>
      <color theme="1"/>
      <name val="Calibri"/>
      <family val="2"/>
      <scheme val="minor"/>
    </font>
    <font>
      <b/>
      <sz val="18"/>
      <color theme="1"/>
      <name val="Calibri"/>
      <family val="2"/>
      <scheme val="minor"/>
    </font>
    <font>
      <b/>
      <sz val="18"/>
      <name val="Calibri"/>
      <family val="2"/>
      <scheme val="minor"/>
    </font>
    <font>
      <sz val="18"/>
      <name val="Calibri"/>
      <family val="2"/>
      <scheme val="minor"/>
    </font>
    <font>
      <b/>
      <i/>
      <u/>
      <sz val="18"/>
      <name val="Arial"/>
      <family val="2"/>
    </font>
    <font>
      <b/>
      <u/>
      <sz val="18"/>
      <name val="Arial"/>
      <family val="2"/>
    </font>
    <font>
      <sz val="18"/>
      <color rgb="FF006100"/>
      <name val="Calibri"/>
      <family val="2"/>
      <scheme val="minor"/>
    </font>
    <font>
      <b/>
      <i/>
      <sz val="18"/>
      <name val="Arial"/>
      <family val="2"/>
    </font>
    <font>
      <b/>
      <sz val="25"/>
      <name val="Arial"/>
      <family val="2"/>
    </font>
    <font>
      <b/>
      <sz val="18"/>
      <color theme="0"/>
      <name val="Arial"/>
      <family val="2"/>
    </font>
    <font>
      <b/>
      <sz val="11"/>
      <color theme="1"/>
      <name val="Calibri"/>
      <family val="2"/>
      <scheme val="minor"/>
    </font>
    <font>
      <sz val="24"/>
      <color theme="1"/>
      <name val="Calibri"/>
      <family val="2"/>
      <scheme val="minor"/>
    </font>
    <font>
      <sz val="18"/>
      <color theme="0"/>
      <name val="Arial"/>
      <family val="2"/>
    </font>
  </fonts>
  <fills count="18">
    <fill>
      <patternFill patternType="none"/>
    </fill>
    <fill>
      <patternFill patternType="gray125"/>
    </fill>
    <fill>
      <patternFill patternType="solid">
        <fgColor rgb="FFC6EFCE"/>
      </patternFill>
    </fill>
    <fill>
      <patternFill patternType="solid">
        <fgColor rgb="FFFFC7CE"/>
      </patternFill>
    </fill>
    <fill>
      <patternFill patternType="solid">
        <fgColor theme="0"/>
        <bgColor indexed="64"/>
      </patternFill>
    </fill>
    <fill>
      <patternFill patternType="solid">
        <fgColor theme="0" tint="-0.249977111117893"/>
        <bgColor indexed="64"/>
      </patternFill>
    </fill>
    <fill>
      <patternFill patternType="solid">
        <fgColor rgb="FFFF0000"/>
        <bgColor indexed="64"/>
      </patternFill>
    </fill>
    <fill>
      <patternFill patternType="solid">
        <fgColor theme="0" tint="-0.499984740745262"/>
        <bgColor indexed="64"/>
      </patternFill>
    </fill>
    <fill>
      <patternFill patternType="solid">
        <fgColor theme="4" tint="0.39997558519241921"/>
        <bgColor indexed="64"/>
      </patternFill>
    </fill>
    <fill>
      <patternFill patternType="solid">
        <fgColor theme="2" tint="-0.749992370372631"/>
        <bgColor indexed="64"/>
      </patternFill>
    </fill>
    <fill>
      <patternFill patternType="solid">
        <fgColor rgb="FF92D050"/>
        <bgColor indexed="64"/>
      </patternFill>
    </fill>
    <fill>
      <patternFill patternType="solid">
        <fgColor rgb="FFFF9999"/>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9"/>
        <bgColor indexed="64"/>
      </patternFill>
    </fill>
    <fill>
      <patternFill patternType="solid">
        <fgColor rgb="FFFF9966"/>
        <bgColor indexed="64"/>
      </patternFill>
    </fill>
    <fill>
      <patternFill patternType="solid">
        <fgColor rgb="FFFFC000"/>
        <bgColor indexed="64"/>
      </patternFill>
    </fill>
    <fill>
      <patternFill patternType="solid">
        <fgColor rgb="FFFFCCCC"/>
        <bgColor indexed="64"/>
      </patternFill>
    </fill>
  </fills>
  <borders count="58">
    <border>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164"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xf numFmtId="0" fontId="7" fillId="0" borderId="0"/>
    <xf numFmtId="169" fontId="7" fillId="0" borderId="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cellStyleXfs>
  <cellXfs count="404">
    <xf numFmtId="0" fontId="0" fillId="0" borderId="0" xfId="0"/>
    <xf numFmtId="168" fontId="4" fillId="0" borderId="0" xfId="0" applyNumberFormat="1" applyFont="1" applyFill="1" applyBorder="1" applyAlignment="1">
      <alignment vertical="center" wrapText="1"/>
    </xf>
    <xf numFmtId="0" fontId="5" fillId="0" borderId="0" xfId="0" applyFont="1" applyBorder="1"/>
    <xf numFmtId="166" fontId="4" fillId="0" borderId="15" xfId="0" applyNumberFormat="1" applyFont="1" applyFill="1" applyBorder="1" applyAlignment="1">
      <alignment horizontal="center" vertical="center"/>
    </xf>
    <xf numFmtId="166" fontId="4" fillId="0" borderId="0" xfId="0" applyNumberFormat="1" applyFont="1" applyFill="1" applyBorder="1" applyAlignment="1">
      <alignment horizontal="center" vertical="center"/>
    </xf>
    <xf numFmtId="0" fontId="5" fillId="0" borderId="15" xfId="0" applyFont="1" applyBorder="1"/>
    <xf numFmtId="0" fontId="4" fillId="0" borderId="4" xfId="4" applyFont="1" applyBorder="1" applyAlignment="1">
      <alignment horizontal="center" vertical="center" wrapText="1"/>
    </xf>
    <xf numFmtId="9" fontId="5" fillId="4" borderId="4" xfId="4" applyNumberFormat="1" applyFont="1" applyFill="1" applyBorder="1" applyAlignment="1">
      <alignment horizontal="center" vertical="center" wrapText="1"/>
    </xf>
    <xf numFmtId="164" fontId="5" fillId="4" borderId="4" xfId="1" applyFont="1" applyFill="1" applyBorder="1" applyAlignment="1">
      <alignment horizontal="center" vertical="center" wrapText="1"/>
    </xf>
    <xf numFmtId="1" fontId="5" fillId="4" borderId="4" xfId="4" applyNumberFormat="1" applyFont="1" applyFill="1" applyBorder="1" applyAlignment="1">
      <alignment horizontal="center" vertical="center" wrapText="1"/>
    </xf>
    <xf numFmtId="0" fontId="0" fillId="0" borderId="0" xfId="0" applyBorder="1"/>
    <xf numFmtId="0" fontId="4" fillId="0" borderId="4" xfId="0" applyNumberFormat="1" applyFont="1" applyFill="1" applyBorder="1" applyAlignment="1">
      <alignment horizontal="center" vertical="center"/>
    </xf>
    <xf numFmtId="0" fontId="0" fillId="0" borderId="0" xfId="0" applyFill="1" applyBorder="1"/>
    <xf numFmtId="164" fontId="5" fillId="0" borderId="0" xfId="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2" fontId="5" fillId="0" borderId="0" xfId="1" applyNumberFormat="1" applyFont="1" applyFill="1" applyBorder="1" applyAlignment="1">
      <alignment horizontal="center" vertical="center" wrapText="1"/>
    </xf>
    <xf numFmtId="168" fontId="4" fillId="0" borderId="24" xfId="0" applyNumberFormat="1" applyFont="1" applyFill="1" applyBorder="1" applyAlignment="1">
      <alignment vertical="center" wrapText="1"/>
    </xf>
    <xf numFmtId="168" fontId="4" fillId="4" borderId="24" xfId="0" applyNumberFormat="1" applyFont="1" applyFill="1" applyBorder="1" applyAlignment="1">
      <alignment vertical="center" wrapText="1"/>
    </xf>
    <xf numFmtId="0" fontId="5" fillId="0" borderId="24" xfId="0" applyFont="1" applyBorder="1"/>
    <xf numFmtId="166" fontId="4" fillId="0" borderId="24" xfId="0" applyNumberFormat="1" applyFont="1" applyFill="1" applyBorder="1" applyAlignment="1">
      <alignment horizontal="center" vertical="center"/>
    </xf>
    <xf numFmtId="0" fontId="5" fillId="0" borderId="35" xfId="0" applyFont="1" applyBorder="1"/>
    <xf numFmtId="0" fontId="5" fillId="0" borderId="35" xfId="0" applyFont="1" applyBorder="1" applyAlignment="1">
      <alignment horizontal="center" vertical="center" wrapText="1"/>
    </xf>
    <xf numFmtId="0" fontId="11" fillId="0" borderId="0" xfId="0" applyFont="1" applyBorder="1" applyAlignment="1">
      <alignment vertical="center" wrapText="1"/>
    </xf>
    <xf numFmtId="0" fontId="12" fillId="0" borderId="42" xfId="0" applyFont="1" applyBorder="1" applyAlignment="1">
      <alignment horizontal="center" vertical="center"/>
    </xf>
    <xf numFmtId="0" fontId="12" fillId="0" borderId="41" xfId="0" applyFont="1" applyBorder="1" applyAlignment="1">
      <alignment horizontal="center" vertical="center"/>
    </xf>
    <xf numFmtId="0" fontId="4" fillId="0" borderId="46" xfId="0" applyFont="1" applyFill="1" applyBorder="1" applyAlignment="1">
      <alignment horizontal="center" vertical="center"/>
    </xf>
    <xf numFmtId="0" fontId="4" fillId="0" borderId="34" xfId="0" applyFont="1" applyFill="1" applyBorder="1" applyAlignment="1">
      <alignment horizontal="center" vertical="center"/>
    </xf>
    <xf numFmtId="1" fontId="4" fillId="0" borderId="34" xfId="0" applyNumberFormat="1" applyFont="1" applyFill="1" applyBorder="1" applyAlignment="1">
      <alignment horizontal="center" vertical="center"/>
    </xf>
    <xf numFmtId="9" fontId="5" fillId="0" borderId="0" xfId="1" applyNumberFormat="1" applyFont="1" applyFill="1" applyBorder="1" applyAlignment="1">
      <alignment horizontal="center" vertical="center" wrapText="1"/>
    </xf>
    <xf numFmtId="166" fontId="8" fillId="0" borderId="14" xfId="0" applyNumberFormat="1" applyFont="1" applyFill="1" applyBorder="1" applyAlignment="1">
      <alignment horizontal="center" vertical="center"/>
    </xf>
    <xf numFmtId="166" fontId="4" fillId="0" borderId="4" xfId="0" applyNumberFormat="1" applyFont="1" applyFill="1" applyBorder="1" applyAlignment="1">
      <alignment horizontal="center" vertical="center"/>
    </xf>
    <xf numFmtId="168" fontId="8" fillId="0" borderId="9" xfId="0" applyNumberFormat="1" applyFont="1" applyFill="1" applyBorder="1" applyAlignment="1">
      <alignment horizontal="center" vertical="center" wrapText="1"/>
    </xf>
    <xf numFmtId="168" fontId="8" fillId="0" borderId="0" xfId="0" applyNumberFormat="1" applyFont="1" applyFill="1" applyBorder="1" applyAlignment="1">
      <alignment horizontal="center" vertical="center" wrapText="1"/>
    </xf>
    <xf numFmtId="168" fontId="8" fillId="0" borderId="10" xfId="0" applyNumberFormat="1" applyFont="1" applyFill="1" applyBorder="1" applyAlignment="1">
      <alignment horizontal="center" vertical="center" wrapText="1"/>
    </xf>
    <xf numFmtId="0" fontId="5" fillId="4" borderId="4" xfId="4" applyFont="1" applyFill="1" applyBorder="1" applyAlignment="1">
      <alignment horizontal="center" vertical="center" wrapText="1"/>
    </xf>
    <xf numFmtId="166" fontId="8" fillId="0" borderId="4" xfId="0" applyNumberFormat="1" applyFont="1" applyFill="1" applyBorder="1" applyAlignment="1">
      <alignment horizontal="center" vertical="center"/>
    </xf>
    <xf numFmtId="9" fontId="8" fillId="0" borderId="4" xfId="6" applyFont="1" applyFill="1" applyBorder="1" applyAlignment="1">
      <alignment horizontal="center" vertical="center"/>
    </xf>
    <xf numFmtId="166" fontId="4" fillId="0" borderId="4" xfId="0" applyNumberFormat="1" applyFont="1" applyFill="1" applyBorder="1" applyAlignment="1">
      <alignment horizontal="center" vertical="center"/>
    </xf>
    <xf numFmtId="168" fontId="8" fillId="0" borderId="9" xfId="0" applyNumberFormat="1" applyFont="1" applyFill="1" applyBorder="1" applyAlignment="1">
      <alignment horizontal="center" vertical="center" wrapText="1"/>
    </xf>
    <xf numFmtId="168" fontId="8" fillId="0" borderId="0" xfId="0" applyNumberFormat="1" applyFont="1" applyFill="1" applyBorder="1" applyAlignment="1">
      <alignment horizontal="center" vertical="center" wrapText="1"/>
    </xf>
    <xf numFmtId="168" fontId="8" fillId="0" borderId="10" xfId="0" applyNumberFormat="1" applyFont="1" applyFill="1" applyBorder="1" applyAlignment="1">
      <alignment horizontal="center" vertical="center" wrapText="1"/>
    </xf>
    <xf numFmtId="166" fontId="8" fillId="0" borderId="4" xfId="0" applyNumberFormat="1" applyFont="1" applyFill="1" applyBorder="1" applyAlignment="1">
      <alignment horizontal="center" vertical="center"/>
    </xf>
    <xf numFmtId="166" fontId="8" fillId="0" borderId="14" xfId="0" applyNumberFormat="1" applyFont="1" applyFill="1" applyBorder="1" applyAlignment="1">
      <alignment horizontal="center" vertical="center"/>
    </xf>
    <xf numFmtId="167" fontId="9" fillId="0" borderId="11" xfId="0" applyNumberFormat="1" applyFont="1" applyFill="1" applyBorder="1" applyAlignment="1">
      <alignment horizontal="center" vertical="center"/>
    </xf>
    <xf numFmtId="0" fontId="5" fillId="4" borderId="4" xfId="4" applyFont="1" applyFill="1" applyBorder="1" applyAlignment="1">
      <alignment horizontal="center" vertical="center" wrapText="1"/>
    </xf>
    <xf numFmtId="0" fontId="6" fillId="4" borderId="21" xfId="0" applyFont="1" applyFill="1" applyBorder="1"/>
    <xf numFmtId="0" fontId="6" fillId="4" borderId="22" xfId="0" applyFont="1" applyFill="1" applyBorder="1"/>
    <xf numFmtId="0" fontId="6" fillId="0" borderId="0" xfId="0" applyFont="1"/>
    <xf numFmtId="0" fontId="6" fillId="4" borderId="0" xfId="0" applyFont="1" applyFill="1" applyBorder="1" applyAlignment="1"/>
    <xf numFmtId="0" fontId="6" fillId="4" borderId="24" xfId="0" applyFont="1" applyFill="1" applyBorder="1" applyAlignment="1"/>
    <xf numFmtId="0" fontId="6" fillId="4" borderId="17" xfId="0" applyFont="1" applyFill="1" applyBorder="1" applyAlignment="1"/>
    <xf numFmtId="0" fontId="6" fillId="4" borderId="23" xfId="0" applyFont="1" applyFill="1" applyBorder="1" applyAlignment="1"/>
    <xf numFmtId="0" fontId="6" fillId="0" borderId="15" xfId="0" applyFont="1" applyBorder="1"/>
    <xf numFmtId="0" fontId="6" fillId="0" borderId="0" xfId="0" applyFont="1" applyBorder="1"/>
    <xf numFmtId="0" fontId="6" fillId="0" borderId="24" xfId="0" applyFont="1" applyBorder="1"/>
    <xf numFmtId="0" fontId="14" fillId="0" borderId="0"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6" fillId="0" borderId="0" xfId="0" applyFont="1" applyFill="1" applyBorder="1"/>
    <xf numFmtId="0" fontId="14" fillId="0" borderId="0" xfId="0" applyFont="1" applyFill="1" applyBorder="1" applyAlignment="1">
      <alignment vertical="center" wrapText="1"/>
    </xf>
    <xf numFmtId="0" fontId="14" fillId="0" borderId="4" xfId="0" applyFont="1" applyFill="1" applyBorder="1" applyAlignment="1">
      <alignment vertical="center" wrapText="1"/>
    </xf>
    <xf numFmtId="0" fontId="14" fillId="0" borderId="4"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5" fillId="0" borderId="0" xfId="0" applyFont="1" applyFill="1"/>
    <xf numFmtId="0" fontId="14" fillId="0" borderId="18" xfId="0" applyFont="1" applyFill="1" applyBorder="1" applyAlignment="1">
      <alignment horizontal="center" vertical="center" wrapText="1"/>
    </xf>
    <xf numFmtId="0" fontId="15" fillId="0" borderId="4" xfId="0" applyFont="1" applyFill="1" applyBorder="1" applyAlignment="1">
      <alignment horizontal="center" vertical="center"/>
    </xf>
    <xf numFmtId="14" fontId="15" fillId="0" borderId="4" xfId="0" applyNumberFormat="1" applyFont="1" applyFill="1" applyBorder="1" applyAlignment="1">
      <alignment horizontal="center" vertical="center"/>
    </xf>
    <xf numFmtId="0" fontId="15" fillId="0" borderId="18" xfId="0" applyFont="1" applyFill="1" applyBorder="1" applyAlignment="1">
      <alignment horizontal="left" vertical="center" wrapText="1"/>
    </xf>
    <xf numFmtId="0" fontId="15" fillId="0" borderId="2" xfId="0" applyFont="1" applyFill="1" applyBorder="1" applyAlignment="1">
      <alignment horizontal="left" vertical="center" wrapText="1"/>
    </xf>
    <xf numFmtId="0" fontId="15" fillId="0" borderId="2" xfId="0" applyFont="1" applyFill="1" applyBorder="1" applyAlignment="1">
      <alignment horizontal="center" vertical="center"/>
    </xf>
    <xf numFmtId="0" fontId="15" fillId="0" borderId="3" xfId="0" applyFont="1" applyFill="1" applyBorder="1" applyAlignment="1">
      <alignment horizontal="left" vertical="center" wrapText="1"/>
    </xf>
    <xf numFmtId="14" fontId="15" fillId="0" borderId="18" xfId="0" applyNumberFormat="1" applyFont="1" applyFill="1" applyBorder="1" applyAlignment="1">
      <alignment horizontal="center" vertical="center"/>
    </xf>
    <xf numFmtId="14" fontId="15" fillId="0" borderId="3" xfId="0" applyNumberFormat="1" applyFont="1" applyFill="1" applyBorder="1" applyAlignment="1">
      <alignment horizontal="center" vertical="center"/>
    </xf>
    <xf numFmtId="0" fontId="14" fillId="0" borderId="18" xfId="0" applyFont="1" applyFill="1" applyBorder="1" applyAlignment="1"/>
    <xf numFmtId="0" fontId="14" fillId="0" borderId="2" xfId="0" applyFont="1" applyFill="1" applyBorder="1" applyAlignment="1"/>
    <xf numFmtId="2" fontId="14" fillId="0" borderId="18" xfId="0" applyNumberFormat="1" applyFont="1" applyFill="1" applyBorder="1" applyAlignment="1">
      <alignment horizontal="center"/>
    </xf>
    <xf numFmtId="0" fontId="14" fillId="0" borderId="9"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5" fillId="0" borderId="2" xfId="0" applyFont="1" applyFill="1" applyBorder="1" applyAlignment="1">
      <alignment horizontal="left" vertical="center" wrapText="1"/>
    </xf>
    <xf numFmtId="0" fontId="14" fillId="0" borderId="0" xfId="0" applyFont="1" applyFill="1" applyBorder="1" applyAlignment="1"/>
    <xf numFmtId="0" fontId="15" fillId="0" borderId="0" xfId="0" applyFont="1" applyFill="1" applyBorder="1" applyAlignment="1">
      <alignment horizontal="center"/>
    </xf>
    <xf numFmtId="2" fontId="14" fillId="0" borderId="0" xfId="0" applyNumberFormat="1" applyFont="1" applyFill="1" applyBorder="1" applyAlignment="1">
      <alignment horizontal="center"/>
    </xf>
    <xf numFmtId="0" fontId="14" fillId="0" borderId="0" xfId="0" applyFont="1" applyFill="1" applyBorder="1" applyAlignment="1">
      <alignment horizontal="center"/>
    </xf>
    <xf numFmtId="0" fontId="5" fillId="4" borderId="4" xfId="4" applyFont="1" applyFill="1" applyBorder="1" applyAlignment="1">
      <alignment horizontal="left" vertical="center" wrapText="1"/>
    </xf>
    <xf numFmtId="14" fontId="5" fillId="4" borderId="4" xfId="4" applyNumberFormat="1" applyFont="1" applyFill="1" applyBorder="1" applyAlignment="1">
      <alignment horizontal="center" vertical="center" wrapText="1"/>
    </xf>
    <xf numFmtId="2" fontId="5" fillId="4" borderId="4" xfId="4" applyNumberFormat="1" applyFont="1" applyFill="1" applyBorder="1" applyAlignment="1">
      <alignment horizontal="center" vertical="center" wrapText="1"/>
    </xf>
    <xf numFmtId="0" fontId="6" fillId="0" borderId="16" xfId="0" applyFont="1" applyBorder="1"/>
    <xf numFmtId="0" fontId="6" fillId="0" borderId="17" xfId="0" applyFont="1" applyBorder="1"/>
    <xf numFmtId="0" fontId="6" fillId="0" borderId="23" xfId="0" applyFont="1" applyBorder="1"/>
    <xf numFmtId="0" fontId="5" fillId="4" borderId="4" xfId="4" applyNumberFormat="1" applyFont="1" applyFill="1" applyBorder="1" applyAlignment="1">
      <alignment horizontal="center" vertical="center" wrapText="1"/>
    </xf>
    <xf numFmtId="0" fontId="6" fillId="0" borderId="0" xfId="0" applyNumberFormat="1" applyFont="1" applyBorder="1"/>
    <xf numFmtId="166" fontId="8" fillId="9" borderId="19" xfId="0" applyNumberFormat="1" applyFont="1" applyFill="1" applyBorder="1" applyAlignment="1">
      <alignment horizontal="center" vertical="center"/>
    </xf>
    <xf numFmtId="166" fontId="8" fillId="9" borderId="13" xfId="0" applyNumberFormat="1" applyFont="1" applyFill="1" applyBorder="1" applyAlignment="1">
      <alignment horizontal="center" vertical="center"/>
    </xf>
    <xf numFmtId="166" fontId="8" fillId="9" borderId="14" xfId="0" applyNumberFormat="1" applyFont="1" applyFill="1" applyBorder="1" applyAlignment="1">
      <alignment horizontal="center" vertical="center"/>
    </xf>
    <xf numFmtId="168" fontId="9" fillId="9" borderId="11" xfId="0" applyNumberFormat="1" applyFont="1" applyFill="1" applyBorder="1" applyAlignment="1">
      <alignment horizontal="center" vertical="center"/>
    </xf>
    <xf numFmtId="167" fontId="10" fillId="9" borderId="8" xfId="3" applyNumberFormat="1" applyFont="1" applyFill="1" applyBorder="1" applyAlignment="1">
      <alignment horizontal="center" vertical="center"/>
    </xf>
    <xf numFmtId="1" fontId="5" fillId="4" borderId="0" xfId="4" applyNumberFormat="1" applyFont="1" applyFill="1" applyBorder="1" applyAlignment="1">
      <alignment horizontal="center" vertical="center" wrapText="1"/>
    </xf>
    <xf numFmtId="0" fontId="6" fillId="0" borderId="0" xfId="0" applyFont="1" applyFill="1" applyBorder="1" applyAlignment="1">
      <alignment horizontal="left" vertical="top"/>
    </xf>
    <xf numFmtId="166" fontId="4" fillId="0" borderId="0" xfId="0" applyNumberFormat="1" applyFont="1" applyFill="1" applyBorder="1" applyAlignment="1">
      <alignment horizontal="center" vertical="center"/>
    </xf>
    <xf numFmtId="0" fontId="6" fillId="0" borderId="4" xfId="0" applyFont="1" applyFill="1" applyBorder="1" applyAlignment="1">
      <alignment horizontal="center" vertical="center"/>
    </xf>
    <xf numFmtId="0" fontId="14" fillId="10" borderId="4" xfId="0" applyFont="1" applyFill="1" applyBorder="1" applyAlignment="1">
      <alignment horizontal="center" vertical="center" wrapText="1"/>
    </xf>
    <xf numFmtId="0" fontId="14" fillId="11" borderId="4" xfId="0" applyFont="1" applyFill="1" applyBorder="1" applyAlignment="1">
      <alignment horizontal="center" vertical="center" wrapText="1"/>
    </xf>
    <xf numFmtId="0" fontId="15" fillId="0" borderId="4" xfId="0" applyFont="1" applyFill="1" applyBorder="1" applyAlignment="1">
      <alignment horizontal="center" vertical="center" wrapText="1"/>
    </xf>
    <xf numFmtId="0" fontId="18" fillId="0" borderId="4" xfId="2" applyFont="1" applyFill="1" applyBorder="1" applyAlignment="1">
      <alignment horizontal="center" vertical="center" wrapText="1"/>
    </xf>
    <xf numFmtId="43" fontId="5" fillId="4" borderId="4" xfId="7" applyFont="1" applyFill="1" applyBorder="1" applyAlignment="1">
      <alignment horizontal="center" vertical="center" wrapText="1"/>
    </xf>
    <xf numFmtId="164" fontId="6" fillId="0" borderId="0" xfId="0" applyNumberFormat="1" applyFont="1" applyFill="1" applyBorder="1"/>
    <xf numFmtId="0" fontId="5" fillId="0" borderId="35" xfId="0" applyFont="1" applyBorder="1" applyAlignment="1">
      <alignment vertical="center" wrapText="1"/>
    </xf>
    <xf numFmtId="167" fontId="10" fillId="12" borderId="4" xfId="3" applyNumberFormat="1" applyFont="1" applyFill="1" applyBorder="1" applyAlignment="1">
      <alignment vertical="center"/>
    </xf>
    <xf numFmtId="167" fontId="10" fillId="0" borderId="4" xfId="3" applyNumberFormat="1" applyFont="1" applyFill="1" applyBorder="1" applyAlignment="1">
      <alignment vertical="center"/>
    </xf>
    <xf numFmtId="166" fontId="21" fillId="0" borderId="4" xfId="0" applyNumberFormat="1" applyFont="1" applyFill="1" applyBorder="1" applyAlignment="1">
      <alignment horizontal="center" vertical="center"/>
    </xf>
    <xf numFmtId="0" fontId="6" fillId="10" borderId="4" xfId="0" applyFont="1" applyFill="1" applyBorder="1" applyAlignment="1">
      <alignment horizontal="center" vertical="center"/>
    </xf>
    <xf numFmtId="166" fontId="5" fillId="4" borderId="4" xfId="4" applyNumberFormat="1" applyFont="1" applyFill="1" applyBorder="1" applyAlignment="1">
      <alignment horizontal="center" vertical="center" wrapText="1"/>
    </xf>
    <xf numFmtId="0" fontId="5" fillId="11" borderId="4" xfId="4" applyFont="1" applyFill="1" applyBorder="1" applyAlignment="1">
      <alignment horizontal="left" vertical="center" wrapText="1"/>
    </xf>
    <xf numFmtId="0" fontId="4" fillId="0" borderId="10" xfId="4" applyFont="1" applyBorder="1" applyAlignment="1">
      <alignment horizontal="center" vertical="center" wrapText="1"/>
    </xf>
    <xf numFmtId="0" fontId="4" fillId="13" borderId="4" xfId="4" applyFont="1" applyFill="1" applyBorder="1" applyAlignment="1">
      <alignment horizontal="center" vertical="center" wrapText="1"/>
    </xf>
    <xf numFmtId="1" fontId="5" fillId="13" borderId="4" xfId="4" applyNumberFormat="1" applyFont="1" applyFill="1" applyBorder="1" applyAlignment="1">
      <alignment horizontal="center" vertical="center" wrapText="1"/>
    </xf>
    <xf numFmtId="0" fontId="5" fillId="0" borderId="4" xfId="4" applyFont="1" applyFill="1" applyBorder="1" applyAlignment="1">
      <alignment horizontal="left" vertical="center" wrapText="1"/>
    </xf>
    <xf numFmtId="167" fontId="10" fillId="11" borderId="4" xfId="3" applyNumberFormat="1" applyFont="1" applyFill="1" applyBorder="1" applyAlignment="1">
      <alignment vertical="center"/>
    </xf>
    <xf numFmtId="49" fontId="8" fillId="0" borderId="25" xfId="0" applyNumberFormat="1" applyFont="1" applyFill="1" applyBorder="1" applyAlignment="1">
      <alignment vertical="center" wrapText="1"/>
    </xf>
    <xf numFmtId="49" fontId="8" fillId="0" borderId="21" xfId="0" applyNumberFormat="1" applyFont="1" applyFill="1" applyBorder="1" applyAlignment="1">
      <alignment vertical="center" wrapText="1"/>
    </xf>
    <xf numFmtId="49" fontId="8" fillId="0" borderId="26" xfId="0" applyNumberFormat="1" applyFont="1" applyFill="1" applyBorder="1" applyAlignment="1">
      <alignment vertical="center" wrapText="1"/>
    </xf>
    <xf numFmtId="49" fontId="8" fillId="0" borderId="9" xfId="0" applyNumberFormat="1" applyFont="1" applyFill="1" applyBorder="1" applyAlignment="1">
      <alignment vertical="center" wrapText="1"/>
    </xf>
    <xf numFmtId="49" fontId="8" fillId="0" borderId="0" xfId="0" applyNumberFormat="1" applyFont="1" applyFill="1" applyBorder="1" applyAlignment="1">
      <alignment vertical="center" wrapText="1"/>
    </xf>
    <xf numFmtId="49" fontId="8" fillId="0" borderId="10" xfId="0" applyNumberFormat="1" applyFont="1" applyFill="1" applyBorder="1" applyAlignment="1">
      <alignment vertical="center" wrapText="1"/>
    </xf>
    <xf numFmtId="49" fontId="8" fillId="0" borderId="12" xfId="0" applyNumberFormat="1" applyFont="1" applyFill="1" applyBorder="1" applyAlignment="1">
      <alignment vertical="center" wrapText="1"/>
    </xf>
    <xf numFmtId="49" fontId="8" fillId="0" borderId="13" xfId="0" applyNumberFormat="1" applyFont="1" applyFill="1" applyBorder="1" applyAlignment="1">
      <alignment vertical="center" wrapText="1"/>
    </xf>
    <xf numFmtId="49" fontId="8" fillId="0" borderId="14" xfId="0" applyNumberFormat="1" applyFont="1" applyFill="1" applyBorder="1" applyAlignment="1">
      <alignment vertical="center" wrapText="1"/>
    </xf>
    <xf numFmtId="165" fontId="5" fillId="4" borderId="4" xfId="8" applyFont="1" applyFill="1" applyBorder="1" applyAlignment="1">
      <alignment horizontal="center" vertical="center" wrapText="1"/>
    </xf>
    <xf numFmtId="167" fontId="9" fillId="0" borderId="18" xfId="0" applyNumberFormat="1" applyFont="1" applyFill="1" applyBorder="1" applyAlignment="1">
      <alignment vertical="center"/>
    </xf>
    <xf numFmtId="167" fontId="9" fillId="0" borderId="2" xfId="0" applyNumberFormat="1" applyFont="1" applyFill="1" applyBorder="1" applyAlignment="1">
      <alignment vertical="center"/>
    </xf>
    <xf numFmtId="167" fontId="9" fillId="0" borderId="3" xfId="0" applyNumberFormat="1" applyFont="1" applyFill="1" applyBorder="1" applyAlignment="1">
      <alignment vertical="center"/>
    </xf>
    <xf numFmtId="43" fontId="4" fillId="0" borderId="4" xfId="7" applyFont="1" applyFill="1" applyBorder="1" applyAlignment="1">
      <alignment horizontal="center" vertical="center"/>
    </xf>
    <xf numFmtId="0" fontId="12" fillId="10" borderId="42" xfId="0" applyFont="1" applyFill="1" applyBorder="1" applyAlignment="1">
      <alignment horizontal="center" vertical="center"/>
    </xf>
    <xf numFmtId="0" fontId="12" fillId="11" borderId="42" xfId="0" applyFont="1" applyFill="1" applyBorder="1" applyAlignment="1">
      <alignment horizontal="center" vertical="center"/>
    </xf>
    <xf numFmtId="170" fontId="21" fillId="0" borderId="4" xfId="0" applyNumberFormat="1" applyFont="1" applyFill="1" applyBorder="1" applyAlignment="1">
      <alignment horizontal="center" vertical="center"/>
    </xf>
    <xf numFmtId="0" fontId="5" fillId="4" borderId="4" xfId="4" applyNumberFormat="1" applyFont="1" applyFill="1" applyBorder="1" applyAlignment="1">
      <alignment horizontal="left" vertical="center" wrapText="1"/>
    </xf>
    <xf numFmtId="0" fontId="18" fillId="2" borderId="4" xfId="2" applyFont="1" applyBorder="1" applyAlignment="1">
      <alignment horizontal="center" vertical="center" wrapText="1"/>
    </xf>
    <xf numFmtId="4" fontId="5" fillId="4" borderId="4" xfId="4" applyNumberFormat="1" applyFont="1" applyFill="1" applyBorder="1" applyAlignment="1">
      <alignment horizontal="center" vertical="center" wrapText="1"/>
    </xf>
    <xf numFmtId="171" fontId="5" fillId="4" borderId="4" xfId="4" applyNumberFormat="1" applyFont="1" applyFill="1" applyBorder="1" applyAlignment="1">
      <alignment horizontal="center" vertical="center" wrapText="1"/>
    </xf>
    <xf numFmtId="0" fontId="15" fillId="0" borderId="4" xfId="2" applyFont="1" applyFill="1" applyBorder="1" applyAlignment="1">
      <alignment horizontal="center" vertical="center" wrapText="1"/>
    </xf>
    <xf numFmtId="0" fontId="13" fillId="0" borderId="42" xfId="0" applyFont="1" applyBorder="1" applyAlignment="1">
      <alignment horizontal="center" vertical="center"/>
    </xf>
    <xf numFmtId="0" fontId="9" fillId="4" borderId="4" xfId="4" applyFont="1" applyFill="1" applyBorder="1" applyAlignment="1">
      <alignment horizontal="center" vertical="center" wrapText="1"/>
    </xf>
    <xf numFmtId="9" fontId="9" fillId="4" borderId="4" xfId="4" applyNumberFormat="1" applyFont="1" applyFill="1" applyBorder="1" applyAlignment="1">
      <alignment horizontal="center" vertical="center" wrapText="1"/>
    </xf>
    <xf numFmtId="14" fontId="9" fillId="4" borderId="4" xfId="4" applyNumberFormat="1" applyFont="1" applyFill="1" applyBorder="1" applyAlignment="1">
      <alignment horizontal="center" vertical="center" wrapText="1"/>
    </xf>
    <xf numFmtId="3" fontId="9" fillId="4" borderId="4" xfId="4" applyNumberFormat="1" applyFont="1" applyFill="1" applyBorder="1" applyAlignment="1">
      <alignment horizontal="center" vertical="center" wrapText="1"/>
    </xf>
    <xf numFmtId="0" fontId="5" fillId="15" borderId="35" xfId="0" applyFont="1" applyFill="1" applyBorder="1" applyAlignment="1">
      <alignment horizontal="center" wrapText="1"/>
    </xf>
    <xf numFmtId="1" fontId="4" fillId="0" borderId="4" xfId="0" applyNumberFormat="1" applyFont="1" applyFill="1" applyBorder="1" applyAlignment="1">
      <alignment horizontal="center" vertical="center"/>
    </xf>
    <xf numFmtId="0" fontId="5" fillId="4" borderId="11" xfId="4" applyFont="1" applyFill="1" applyBorder="1" applyAlignment="1">
      <alignment horizontal="center" vertical="center" wrapText="1"/>
    </xf>
    <xf numFmtId="0" fontId="5" fillId="4" borderId="12" xfId="4" applyFont="1" applyFill="1" applyBorder="1" applyAlignment="1">
      <alignment horizontal="center" vertical="center" wrapText="1"/>
    </xf>
    <xf numFmtId="164" fontId="5" fillId="4" borderId="18" xfId="1" applyFont="1" applyFill="1" applyBorder="1" applyAlignment="1">
      <alignment horizontal="center" vertical="center" wrapText="1"/>
    </xf>
    <xf numFmtId="0" fontId="5" fillId="0" borderId="4" xfId="1" applyNumberFormat="1" applyFont="1" applyFill="1" applyBorder="1" applyAlignment="1">
      <alignment horizontal="center" vertical="center" wrapText="1"/>
    </xf>
    <xf numFmtId="0" fontId="6" fillId="0" borderId="4" xfId="0" applyFont="1" applyBorder="1"/>
    <xf numFmtId="9" fontId="5" fillId="0" borderId="4" xfId="1" applyNumberFormat="1" applyFont="1" applyFill="1" applyBorder="1" applyAlignment="1">
      <alignment horizontal="center" vertical="center" wrapText="1"/>
    </xf>
    <xf numFmtId="2" fontId="5" fillId="0" borderId="4" xfId="1" applyNumberFormat="1" applyFont="1" applyFill="1" applyBorder="1" applyAlignment="1">
      <alignment horizontal="center" vertical="center" wrapText="1"/>
    </xf>
    <xf numFmtId="0" fontId="5" fillId="11" borderId="35" xfId="0" applyFont="1" applyFill="1" applyBorder="1" applyAlignment="1">
      <alignment horizontal="center" wrapText="1"/>
    </xf>
    <xf numFmtId="0" fontId="9" fillId="11" borderId="4" xfId="4" applyFont="1" applyFill="1" applyBorder="1" applyAlignment="1">
      <alignment horizontal="center" vertical="center" wrapText="1"/>
    </xf>
    <xf numFmtId="0" fontId="14" fillId="0" borderId="4" xfId="0" applyFont="1" applyFill="1" applyBorder="1" applyAlignment="1">
      <alignment horizontal="left" vertical="top" wrapText="1"/>
    </xf>
    <xf numFmtId="0" fontId="9" fillId="0" borderId="4" xfId="4" applyFont="1" applyFill="1" applyBorder="1" applyAlignment="1">
      <alignment horizontal="center" vertical="center" wrapText="1"/>
    </xf>
    <xf numFmtId="0" fontId="14" fillId="17" borderId="4" xfId="0" applyFont="1" applyFill="1" applyBorder="1" applyAlignment="1">
      <alignment horizontal="center" vertical="center" wrapText="1"/>
    </xf>
    <xf numFmtId="0" fontId="15" fillId="0" borderId="0" xfId="0" applyFont="1" applyFill="1" applyBorder="1"/>
    <xf numFmtId="0" fontId="5" fillId="17" borderId="4" xfId="4" applyFont="1" applyFill="1" applyBorder="1" applyAlignment="1">
      <alignment horizontal="justify" vertical="center" wrapText="1"/>
    </xf>
    <xf numFmtId="1" fontId="24" fillId="4" borderId="4" xfId="4" applyNumberFormat="1" applyFont="1" applyFill="1" applyBorder="1" applyAlignment="1">
      <alignment horizontal="center" vertical="center" wrapText="1"/>
    </xf>
    <xf numFmtId="1" fontId="21" fillId="0" borderId="4" xfId="9" applyNumberFormat="1" applyFont="1" applyFill="1" applyBorder="1" applyAlignment="1">
      <alignment horizontal="center" vertical="center"/>
    </xf>
    <xf numFmtId="167" fontId="10" fillId="3" borderId="30" xfId="3" applyNumberFormat="1" applyFont="1" applyBorder="1" applyAlignment="1">
      <alignment vertical="center"/>
    </xf>
    <xf numFmtId="167" fontId="10" fillId="0" borderId="8" xfId="3" applyNumberFormat="1" applyFont="1" applyFill="1" applyBorder="1" applyAlignment="1">
      <alignment vertical="center"/>
    </xf>
    <xf numFmtId="167" fontId="10" fillId="0" borderId="11" xfId="3" applyNumberFormat="1" applyFont="1" applyFill="1" applyBorder="1" applyAlignment="1">
      <alignment vertical="center"/>
    </xf>
    <xf numFmtId="167" fontId="10" fillId="0" borderId="8" xfId="3" applyNumberFormat="1" applyFont="1" applyFill="1" applyBorder="1" applyAlignment="1">
      <alignment horizontal="center" vertical="center"/>
    </xf>
    <xf numFmtId="0" fontId="5" fillId="11" borderId="35" xfId="0" applyFont="1" applyFill="1" applyBorder="1" applyAlignment="1">
      <alignment horizontal="justify" vertical="center" wrapText="1"/>
    </xf>
    <xf numFmtId="0" fontId="5" fillId="0" borderId="4" xfId="4" applyFont="1" applyFill="1" applyBorder="1" applyAlignment="1">
      <alignment horizontal="justify" vertical="center" wrapText="1"/>
    </xf>
    <xf numFmtId="0" fontId="5" fillId="0" borderId="4" xfId="4" applyFont="1" applyFill="1" applyBorder="1" applyAlignment="1">
      <alignment horizontal="center" vertical="center" wrapText="1"/>
    </xf>
    <xf numFmtId="9" fontId="5" fillId="0" borderId="4" xfId="4" applyNumberFormat="1" applyFont="1" applyFill="1" applyBorder="1" applyAlignment="1">
      <alignment horizontal="center" vertical="center" wrapText="1"/>
    </xf>
    <xf numFmtId="14" fontId="5" fillId="0" borderId="4" xfId="4" applyNumberFormat="1" applyFont="1" applyFill="1" applyBorder="1" applyAlignment="1">
      <alignment horizontal="center" vertical="center" wrapText="1"/>
    </xf>
    <xf numFmtId="4" fontId="5" fillId="0" borderId="4" xfId="4" applyNumberFormat="1" applyFont="1" applyFill="1" applyBorder="1" applyAlignment="1">
      <alignment horizontal="center" vertical="center" wrapText="1"/>
    </xf>
    <xf numFmtId="164" fontId="5" fillId="0" borderId="4" xfId="1" applyFont="1" applyFill="1" applyBorder="1" applyAlignment="1">
      <alignment horizontal="center" vertical="center" wrapText="1"/>
    </xf>
    <xf numFmtId="2" fontId="5" fillId="0" borderId="4" xfId="4" applyNumberFormat="1" applyFont="1" applyFill="1" applyBorder="1" applyAlignment="1">
      <alignment horizontal="center" vertical="center" wrapText="1"/>
    </xf>
    <xf numFmtId="0" fontId="5" fillId="4" borderId="4" xfId="4" applyFont="1" applyFill="1" applyBorder="1" applyAlignment="1">
      <alignment horizontal="justify" vertical="center" wrapText="1"/>
    </xf>
    <xf numFmtId="167" fontId="10" fillId="0" borderId="30" xfId="3" applyNumberFormat="1" applyFont="1" applyFill="1" applyBorder="1" applyAlignment="1">
      <alignment vertical="center"/>
    </xf>
    <xf numFmtId="1" fontId="4" fillId="0" borderId="4" xfId="9" applyNumberFormat="1" applyFont="1" applyFill="1" applyBorder="1" applyAlignment="1">
      <alignment horizontal="center" vertical="center"/>
    </xf>
    <xf numFmtId="0" fontId="22" fillId="0" borderId="44" xfId="0" applyFont="1" applyBorder="1" applyAlignment="1">
      <alignment horizontal="center" vertical="center"/>
    </xf>
    <xf numFmtId="1" fontId="4" fillId="4" borderId="4" xfId="4" applyNumberFormat="1" applyFont="1" applyFill="1" applyBorder="1" applyAlignment="1">
      <alignment horizontal="center" vertical="center" wrapText="1"/>
    </xf>
    <xf numFmtId="0" fontId="4" fillId="0" borderId="39"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40" xfId="0" applyFont="1" applyFill="1" applyBorder="1" applyAlignment="1">
      <alignment horizontal="center" vertical="center"/>
    </xf>
    <xf numFmtId="0" fontId="13" fillId="0" borderId="30" xfId="0" applyFont="1" applyBorder="1" applyAlignment="1">
      <alignment horizontal="center" vertical="center"/>
    </xf>
    <xf numFmtId="0" fontId="13" fillId="0" borderId="8" xfId="0" applyFont="1" applyBorder="1" applyAlignment="1">
      <alignment horizontal="center" vertical="center"/>
    </xf>
    <xf numFmtId="0" fontId="13" fillId="0" borderId="51" xfId="0" applyFont="1" applyBorder="1" applyAlignment="1">
      <alignment horizontal="center" vertical="center"/>
    </xf>
    <xf numFmtId="0" fontId="6" fillId="5" borderId="52" xfId="0" applyFont="1" applyFill="1" applyBorder="1" applyAlignment="1">
      <alignment horizontal="center" vertical="center" wrapText="1"/>
    </xf>
    <xf numFmtId="0" fontId="6" fillId="5" borderId="53" xfId="0" applyFont="1" applyFill="1" applyBorder="1" applyAlignment="1">
      <alignment horizontal="center" vertical="center" wrapText="1"/>
    </xf>
    <xf numFmtId="0" fontId="6" fillId="5" borderId="54" xfId="0" applyFont="1" applyFill="1" applyBorder="1" applyAlignment="1">
      <alignment horizontal="center" vertical="center" wrapText="1"/>
    </xf>
    <xf numFmtId="0" fontId="6" fillId="0" borderId="52" xfId="0" applyFont="1" applyBorder="1" applyAlignment="1">
      <alignment horizontal="center" vertical="center" wrapText="1"/>
    </xf>
    <xf numFmtId="0" fontId="6" fillId="0" borderId="53" xfId="0" applyFont="1" applyBorder="1" applyAlignment="1">
      <alignment horizontal="center" vertical="center" wrapText="1"/>
    </xf>
    <xf numFmtId="0" fontId="6" fillId="0" borderId="54"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24" xfId="0" applyFont="1" applyBorder="1" applyAlignment="1">
      <alignment horizontal="center" vertical="center" wrapText="1"/>
    </xf>
    <xf numFmtId="0" fontId="13" fillId="0" borderId="52" xfId="0" applyFont="1" applyBorder="1" applyAlignment="1">
      <alignment horizontal="center" vertical="center" wrapText="1"/>
    </xf>
    <xf numFmtId="0" fontId="13" fillId="0" borderId="53" xfId="0" applyFont="1" applyBorder="1" applyAlignment="1">
      <alignment horizontal="center" vertical="center" wrapText="1"/>
    </xf>
    <xf numFmtId="0" fontId="13" fillId="0" borderId="54" xfId="0" applyFont="1" applyBorder="1" applyAlignment="1">
      <alignment horizontal="center" vertical="center" wrapText="1"/>
    </xf>
    <xf numFmtId="0" fontId="11" fillId="0" borderId="31" xfId="0" applyFont="1" applyBorder="1" applyAlignment="1">
      <alignment horizontal="center" vertical="center"/>
    </xf>
    <xf numFmtId="0" fontId="11" fillId="0" borderId="33" xfId="0" applyFont="1" applyBorder="1" applyAlignment="1">
      <alignment horizontal="center" vertical="center"/>
    </xf>
    <xf numFmtId="0" fontId="11" fillId="0" borderId="34" xfId="0" applyFont="1" applyBorder="1" applyAlignment="1">
      <alignment horizontal="center" vertical="center"/>
    </xf>
    <xf numFmtId="0" fontId="11" fillId="0" borderId="35" xfId="0" applyFont="1" applyBorder="1" applyAlignment="1">
      <alignment horizontal="center" vertical="center"/>
    </xf>
    <xf numFmtId="0" fontId="11" fillId="0" borderId="36" xfId="0" applyFont="1" applyBorder="1" applyAlignment="1">
      <alignment horizontal="center" vertical="center"/>
    </xf>
    <xf numFmtId="0" fontId="11" fillId="0" borderId="38" xfId="0" applyFont="1" applyBorder="1" applyAlignment="1">
      <alignment horizontal="center" vertical="center"/>
    </xf>
    <xf numFmtId="166" fontId="4" fillId="0" borderId="31" xfId="0" applyNumberFormat="1" applyFont="1" applyFill="1" applyBorder="1" applyAlignment="1">
      <alignment horizontal="center" vertical="center" wrapText="1"/>
    </xf>
    <xf numFmtId="166" fontId="4" fillId="0" borderId="32" xfId="0" applyNumberFormat="1" applyFont="1" applyFill="1" applyBorder="1" applyAlignment="1">
      <alignment horizontal="center" vertical="center"/>
    </xf>
    <xf numFmtId="166" fontId="4" fillId="0" borderId="33" xfId="0" applyNumberFormat="1" applyFont="1" applyFill="1" applyBorder="1" applyAlignment="1">
      <alignment horizontal="center" vertical="center"/>
    </xf>
    <xf numFmtId="166" fontId="4" fillId="0" borderId="36" xfId="0" applyNumberFormat="1" applyFont="1" applyFill="1" applyBorder="1" applyAlignment="1">
      <alignment horizontal="center" vertical="center"/>
    </xf>
    <xf numFmtId="166" fontId="4" fillId="0" borderId="37" xfId="0" applyNumberFormat="1" applyFont="1" applyFill="1" applyBorder="1" applyAlignment="1">
      <alignment horizontal="center" vertical="center"/>
    </xf>
    <xf numFmtId="166" fontId="4" fillId="0" borderId="38" xfId="0" applyNumberFormat="1" applyFont="1" applyFill="1" applyBorder="1" applyAlignment="1">
      <alignment horizontal="center" vertical="center"/>
    </xf>
    <xf numFmtId="0" fontId="23" fillId="0" borderId="20" xfId="0" applyFont="1" applyBorder="1" applyAlignment="1">
      <alignment horizontal="center" vertical="center" wrapText="1"/>
    </xf>
    <xf numFmtId="0" fontId="23" fillId="0" borderId="21" xfId="0" applyFont="1" applyBorder="1" applyAlignment="1">
      <alignment horizontal="center" vertical="center" wrapText="1"/>
    </xf>
    <xf numFmtId="0" fontId="23" fillId="0" borderId="22" xfId="0" applyFont="1" applyBorder="1" applyAlignment="1">
      <alignment horizontal="center" vertical="center" wrapText="1"/>
    </xf>
    <xf numFmtId="0" fontId="23" fillId="0" borderId="19"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44" xfId="0" applyFont="1" applyBorder="1" applyAlignment="1">
      <alignment horizontal="center" vertical="center" wrapText="1"/>
    </xf>
    <xf numFmtId="166" fontId="4" fillId="0" borderId="34" xfId="0" applyNumberFormat="1" applyFont="1" applyFill="1" applyBorder="1" applyAlignment="1">
      <alignment horizontal="center" vertical="center"/>
    </xf>
    <xf numFmtId="166" fontId="4" fillId="0" borderId="4" xfId="0" applyNumberFormat="1" applyFont="1" applyFill="1" applyBorder="1" applyAlignment="1">
      <alignment horizontal="center" vertical="center"/>
    </xf>
    <xf numFmtId="166" fontId="4" fillId="8" borderId="6" xfId="0" applyNumberFormat="1" applyFont="1" applyFill="1" applyBorder="1" applyAlignment="1">
      <alignment horizontal="center" vertical="center" wrapText="1"/>
    </xf>
    <xf numFmtId="166" fontId="4" fillId="8" borderId="7" xfId="0" applyNumberFormat="1" applyFont="1" applyFill="1" applyBorder="1" applyAlignment="1">
      <alignment horizontal="center" vertical="center" wrapText="1"/>
    </xf>
    <xf numFmtId="166" fontId="4" fillId="8" borderId="45" xfId="0" applyNumberFormat="1" applyFont="1" applyFill="1" applyBorder="1" applyAlignment="1">
      <alignment horizontal="center" vertical="center" wrapText="1"/>
    </xf>
    <xf numFmtId="166" fontId="4" fillId="8" borderId="43" xfId="0" applyNumberFormat="1" applyFont="1" applyFill="1" applyBorder="1" applyAlignment="1">
      <alignment horizontal="center" vertical="center" wrapText="1"/>
    </xf>
    <xf numFmtId="166" fontId="4" fillId="8" borderId="17" xfId="0" applyNumberFormat="1" applyFont="1" applyFill="1" applyBorder="1" applyAlignment="1">
      <alignment horizontal="center" vertical="center" wrapText="1"/>
    </xf>
    <xf numFmtId="166" fontId="4" fillId="8" borderId="23" xfId="0" applyNumberFormat="1" applyFont="1" applyFill="1" applyBorder="1" applyAlignment="1">
      <alignment horizontal="center" vertical="center" wrapText="1"/>
    </xf>
    <xf numFmtId="166" fontId="4" fillId="5" borderId="20" xfId="0" applyNumberFormat="1" applyFont="1" applyFill="1" applyBorder="1" applyAlignment="1">
      <alignment horizontal="center" vertical="center"/>
    </xf>
    <xf numFmtId="166" fontId="4" fillId="5" borderId="21" xfId="0" applyNumberFormat="1" applyFont="1" applyFill="1" applyBorder="1" applyAlignment="1">
      <alignment horizontal="center" vertical="center"/>
    </xf>
    <xf numFmtId="166" fontId="4" fillId="5" borderId="22" xfId="0" applyNumberFormat="1" applyFont="1" applyFill="1" applyBorder="1" applyAlignment="1">
      <alignment horizontal="center" vertical="center"/>
    </xf>
    <xf numFmtId="166" fontId="4" fillId="5" borderId="16" xfId="0" applyNumberFormat="1" applyFont="1" applyFill="1" applyBorder="1" applyAlignment="1">
      <alignment horizontal="center" vertical="center"/>
    </xf>
    <xf numFmtId="166" fontId="4" fillId="5" borderId="17" xfId="0" applyNumberFormat="1" applyFont="1" applyFill="1" applyBorder="1" applyAlignment="1">
      <alignment horizontal="center" vertical="center"/>
    </xf>
    <xf numFmtId="166" fontId="4" fillId="5" borderId="23" xfId="0" applyNumberFormat="1" applyFont="1" applyFill="1" applyBorder="1" applyAlignment="1">
      <alignment horizontal="center" vertical="center"/>
    </xf>
    <xf numFmtId="0" fontId="14" fillId="7" borderId="18" xfId="0" applyFont="1" applyFill="1" applyBorder="1" applyAlignment="1">
      <alignment horizontal="center" vertical="center" wrapText="1"/>
    </xf>
    <xf numFmtId="0" fontId="14" fillId="7" borderId="2" xfId="0" applyFont="1" applyFill="1" applyBorder="1" applyAlignment="1">
      <alignment horizontal="center" vertical="center" wrapText="1"/>
    </xf>
    <xf numFmtId="0" fontId="14" fillId="7" borderId="3" xfId="0" applyFont="1" applyFill="1" applyBorder="1" applyAlignment="1">
      <alignment horizontal="center" vertical="center" wrapText="1"/>
    </xf>
    <xf numFmtId="0" fontId="14" fillId="0" borderId="4" xfId="0" applyFont="1" applyFill="1" applyBorder="1" applyAlignment="1">
      <alignment horizontal="left" vertical="center" wrapText="1"/>
    </xf>
    <xf numFmtId="0" fontId="14" fillId="0" borderId="4" xfId="0" applyFont="1" applyFill="1" applyBorder="1" applyAlignment="1">
      <alignment horizontal="center" vertical="center"/>
    </xf>
    <xf numFmtId="0" fontId="14" fillId="0" borderId="4" xfId="0" applyFont="1" applyFill="1" applyBorder="1" applyAlignment="1">
      <alignment horizontal="center" vertical="center" wrapText="1"/>
    </xf>
    <xf numFmtId="0" fontId="14" fillId="0" borderId="12"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14" fillId="0" borderId="14" xfId="0" applyFont="1" applyFill="1" applyBorder="1" applyAlignment="1">
      <alignment horizontal="center" vertical="center" wrapText="1"/>
    </xf>
    <xf numFmtId="0" fontId="14" fillId="0" borderId="18"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5" borderId="6" xfId="0" applyFont="1" applyFill="1" applyBorder="1" applyAlignment="1">
      <alignment horizontal="center" vertical="center" wrapText="1"/>
    </xf>
    <xf numFmtId="0" fontId="14" fillId="5" borderId="7" xfId="0" applyFont="1" applyFill="1" applyBorder="1" applyAlignment="1">
      <alignment horizontal="center" vertical="center" wrapText="1"/>
    </xf>
    <xf numFmtId="0" fontId="14" fillId="5" borderId="2" xfId="0" applyFont="1" applyFill="1" applyBorder="1" applyAlignment="1">
      <alignment horizontal="center" vertical="center" wrapText="1"/>
    </xf>
    <xf numFmtId="0" fontId="14" fillId="5" borderId="55" xfId="0" applyFont="1" applyFill="1" applyBorder="1" applyAlignment="1">
      <alignment horizontal="center" vertical="center" wrapText="1"/>
    </xf>
    <xf numFmtId="0" fontId="15" fillId="0" borderId="18" xfId="0" applyFont="1" applyFill="1" applyBorder="1" applyAlignment="1">
      <alignment horizontal="left" vertical="center" wrapText="1"/>
    </xf>
    <xf numFmtId="0" fontId="15" fillId="0" borderId="3" xfId="0" applyFont="1" applyFill="1" applyBorder="1" applyAlignment="1">
      <alignment horizontal="left" vertical="center" wrapText="1"/>
    </xf>
    <xf numFmtId="0" fontId="15" fillId="0" borderId="18"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0" borderId="2" xfId="0" applyFont="1" applyFill="1" applyBorder="1" applyAlignment="1">
      <alignment horizontal="left" vertical="center" wrapText="1"/>
    </xf>
    <xf numFmtId="0" fontId="10" fillId="0" borderId="18"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4" fillId="0" borderId="18" xfId="0" applyFont="1" applyFill="1" applyBorder="1" applyAlignment="1">
      <alignment horizontal="center" vertical="center"/>
    </xf>
    <xf numFmtId="0" fontId="14" fillId="0" borderId="2" xfId="0" applyFont="1" applyFill="1" applyBorder="1" applyAlignment="1">
      <alignment horizontal="center" vertical="center"/>
    </xf>
    <xf numFmtId="0" fontId="14" fillId="0" borderId="3" xfId="0" applyFont="1" applyFill="1" applyBorder="1" applyAlignment="1">
      <alignment horizontal="center" vertical="center"/>
    </xf>
    <xf numFmtId="0" fontId="15" fillId="0" borderId="2" xfId="0" applyFont="1" applyFill="1" applyBorder="1" applyAlignment="1">
      <alignment horizontal="center"/>
    </xf>
    <xf numFmtId="0" fontId="15" fillId="0" borderId="3" xfId="0" applyFont="1" applyFill="1" applyBorder="1" applyAlignment="1">
      <alignment horizontal="center"/>
    </xf>
    <xf numFmtId="0" fontId="14" fillId="14" borderId="18" xfId="0" applyFont="1" applyFill="1" applyBorder="1" applyAlignment="1">
      <alignment horizontal="center"/>
    </xf>
    <xf numFmtId="0" fontId="14" fillId="14" borderId="3" xfId="0" applyFont="1" applyFill="1" applyBorder="1" applyAlignment="1">
      <alignment horizontal="center"/>
    </xf>
    <xf numFmtId="0" fontId="14" fillId="14" borderId="2" xfId="0" applyFont="1" applyFill="1" applyBorder="1" applyAlignment="1">
      <alignment horizontal="center"/>
    </xf>
    <xf numFmtId="0" fontId="14" fillId="0" borderId="6" xfId="0" applyFont="1" applyFill="1" applyBorder="1" applyAlignment="1">
      <alignment horizontal="center" vertical="center"/>
    </xf>
    <xf numFmtId="0" fontId="14" fillId="0" borderId="7" xfId="0" applyFont="1" applyFill="1" applyBorder="1" applyAlignment="1">
      <alignment horizontal="center" vertical="center"/>
    </xf>
    <xf numFmtId="0" fontId="14" fillId="0" borderId="55" xfId="0" applyFont="1" applyFill="1" applyBorder="1" applyAlignment="1">
      <alignment horizontal="center" vertical="center"/>
    </xf>
    <xf numFmtId="0" fontId="14" fillId="0" borderId="12" xfId="0" applyFont="1" applyFill="1" applyBorder="1" applyAlignment="1">
      <alignment horizontal="center" vertical="center"/>
    </xf>
    <xf numFmtId="0" fontId="14" fillId="0" borderId="13"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55" xfId="0" applyFont="1" applyFill="1" applyBorder="1" applyAlignment="1">
      <alignment horizontal="center" vertical="center" wrapText="1"/>
    </xf>
    <xf numFmtId="0" fontId="15" fillId="11" borderId="18" xfId="0" applyFont="1" applyFill="1" applyBorder="1" applyAlignment="1">
      <alignment horizontal="left" vertical="center" wrapText="1"/>
    </xf>
    <xf numFmtId="0" fontId="15" fillId="11" borderId="2" xfId="0" applyFont="1" applyFill="1" applyBorder="1" applyAlignment="1">
      <alignment horizontal="left" vertical="center" wrapText="1"/>
    </xf>
    <xf numFmtId="0" fontId="15" fillId="11" borderId="3" xfId="0" applyFont="1" applyFill="1" applyBorder="1" applyAlignment="1">
      <alignment horizontal="left" vertical="center" wrapText="1"/>
    </xf>
    <xf numFmtId="168" fontId="8" fillId="0" borderId="9" xfId="0" applyNumberFormat="1" applyFont="1" applyFill="1" applyBorder="1" applyAlignment="1">
      <alignment horizontal="center" vertical="center" wrapText="1"/>
    </xf>
    <xf numFmtId="168" fontId="8" fillId="0" borderId="0" xfId="0" applyNumberFormat="1" applyFont="1" applyFill="1" applyBorder="1" applyAlignment="1">
      <alignment horizontal="center" vertical="center" wrapText="1"/>
    </xf>
    <xf numFmtId="168" fontId="8" fillId="0" borderId="10" xfId="0" applyNumberFormat="1" applyFont="1" applyFill="1" applyBorder="1" applyAlignment="1">
      <alignment horizontal="center" vertical="center" wrapText="1"/>
    </xf>
    <xf numFmtId="168" fontId="8" fillId="0" borderId="12" xfId="0" applyNumberFormat="1" applyFont="1" applyFill="1" applyBorder="1" applyAlignment="1">
      <alignment horizontal="center" vertical="center" wrapText="1"/>
    </xf>
    <xf numFmtId="168" fontId="8" fillId="0" borderId="13" xfId="0" applyNumberFormat="1" applyFont="1" applyFill="1" applyBorder="1" applyAlignment="1">
      <alignment horizontal="center" vertical="center" wrapText="1"/>
    </xf>
    <xf numFmtId="168" fontId="8" fillId="0" borderId="14" xfId="0" applyNumberFormat="1" applyFont="1" applyFill="1" applyBorder="1" applyAlignment="1">
      <alignment horizontal="center" vertical="center" wrapText="1"/>
    </xf>
    <xf numFmtId="166" fontId="8" fillId="0" borderId="18" xfId="0" applyNumberFormat="1" applyFont="1" applyFill="1" applyBorder="1" applyAlignment="1">
      <alignment horizontal="center" vertical="center" wrapText="1"/>
    </xf>
    <xf numFmtId="166" fontId="8" fillId="0" borderId="2" xfId="0" applyNumberFormat="1" applyFont="1" applyFill="1" applyBorder="1" applyAlignment="1">
      <alignment horizontal="center" vertical="center" wrapText="1"/>
    </xf>
    <xf numFmtId="166" fontId="8" fillId="0" borderId="3" xfId="0" applyNumberFormat="1" applyFont="1" applyFill="1" applyBorder="1" applyAlignment="1">
      <alignment horizontal="center" vertical="center" wrapText="1"/>
    </xf>
    <xf numFmtId="166" fontId="8" fillId="0" borderId="4" xfId="0" applyNumberFormat="1" applyFont="1" applyFill="1" applyBorder="1" applyAlignment="1">
      <alignment horizontal="center" vertical="center"/>
    </xf>
    <xf numFmtId="0" fontId="14" fillId="11" borderId="18" xfId="0" applyFont="1" applyFill="1" applyBorder="1" applyAlignment="1">
      <alignment horizontal="center"/>
    </xf>
    <xf numFmtId="0" fontId="14" fillId="11" borderId="3" xfId="0" applyFont="1" applyFill="1" applyBorder="1" applyAlignment="1">
      <alignment horizontal="center"/>
    </xf>
    <xf numFmtId="0" fontId="14" fillId="11" borderId="2" xfId="0" applyFont="1" applyFill="1" applyBorder="1" applyAlignment="1">
      <alignment horizontal="center"/>
    </xf>
    <xf numFmtId="0" fontId="6" fillId="0" borderId="0" xfId="0" applyFont="1" applyFill="1" applyBorder="1" applyAlignment="1">
      <alignment horizontal="left" vertical="top"/>
    </xf>
    <xf numFmtId="166" fontId="8" fillId="0" borderId="19" xfId="0" applyNumberFormat="1" applyFont="1" applyFill="1" applyBorder="1" applyAlignment="1">
      <alignment horizontal="center" vertical="center"/>
    </xf>
    <xf numFmtId="166" fontId="8" fillId="0" borderId="13" xfId="0" applyNumberFormat="1" applyFont="1" applyFill="1" applyBorder="1" applyAlignment="1">
      <alignment horizontal="center" vertical="center"/>
    </xf>
    <xf numFmtId="166" fontId="8" fillId="0" borderId="14" xfId="0" applyNumberFormat="1" applyFont="1" applyFill="1" applyBorder="1" applyAlignment="1">
      <alignment horizontal="center" vertical="center"/>
    </xf>
    <xf numFmtId="167" fontId="10" fillId="3" borderId="30" xfId="3" applyNumberFormat="1" applyFont="1" applyBorder="1" applyAlignment="1">
      <alignment horizontal="center" vertical="center" wrapText="1"/>
    </xf>
    <xf numFmtId="167" fontId="10" fillId="3" borderId="8" xfId="3" applyNumberFormat="1" applyFont="1" applyBorder="1" applyAlignment="1">
      <alignment horizontal="center" vertical="center" wrapText="1"/>
    </xf>
    <xf numFmtId="167" fontId="10" fillId="3" borderId="11" xfId="3" applyNumberFormat="1" applyFont="1" applyBorder="1" applyAlignment="1">
      <alignment horizontal="center" vertical="center" wrapText="1"/>
    </xf>
    <xf numFmtId="1" fontId="9" fillId="0" borderId="9" xfId="0" applyNumberFormat="1" applyFont="1" applyFill="1" applyBorder="1" applyAlignment="1">
      <alignment horizontal="left" vertical="center" wrapText="1"/>
    </xf>
    <xf numFmtId="1" fontId="8" fillId="0" borderId="0" xfId="0" applyNumberFormat="1" applyFont="1" applyFill="1" applyBorder="1" applyAlignment="1">
      <alignment horizontal="left" vertical="center" wrapText="1"/>
    </xf>
    <xf numFmtId="1" fontId="8" fillId="0" borderId="10" xfId="0" applyNumberFormat="1" applyFont="1" applyFill="1" applyBorder="1" applyAlignment="1">
      <alignment horizontal="left" vertical="center" wrapText="1"/>
    </xf>
    <xf numFmtId="1" fontId="8" fillId="0" borderId="9" xfId="0" applyNumberFormat="1" applyFont="1" applyFill="1" applyBorder="1" applyAlignment="1">
      <alignment horizontal="left" vertical="center" wrapText="1"/>
    </xf>
    <xf numFmtId="166" fontId="8" fillId="0" borderId="1" xfId="0" applyNumberFormat="1" applyFont="1" applyFill="1" applyBorder="1" applyAlignment="1">
      <alignment horizontal="center" vertical="center"/>
    </xf>
    <xf numFmtId="166" fontId="8" fillId="0" borderId="2" xfId="0" applyNumberFormat="1" applyFont="1" applyFill="1" applyBorder="1" applyAlignment="1">
      <alignment horizontal="center" vertical="center"/>
    </xf>
    <xf numFmtId="166" fontId="8" fillId="0" borderId="3" xfId="0" applyNumberFormat="1" applyFont="1" applyFill="1" applyBorder="1" applyAlignment="1">
      <alignment horizontal="center" vertical="center"/>
    </xf>
    <xf numFmtId="0" fontId="4" fillId="0" borderId="5" xfId="4" applyFont="1" applyFill="1" applyBorder="1" applyAlignment="1">
      <alignment horizontal="center" vertical="center" wrapText="1"/>
    </xf>
    <xf numFmtId="0" fontId="4" fillId="0" borderId="8" xfId="4" applyFont="1" applyFill="1" applyBorder="1" applyAlignment="1">
      <alignment horizontal="center" vertical="center" wrapText="1"/>
    </xf>
    <xf numFmtId="0" fontId="4" fillId="0" borderId="11" xfId="4" applyFont="1" applyFill="1" applyBorder="1" applyAlignment="1">
      <alignment horizontal="center" vertical="center" wrapText="1"/>
    </xf>
    <xf numFmtId="0" fontId="4" fillId="16" borderId="5" xfId="4" applyFont="1" applyFill="1" applyBorder="1" applyAlignment="1">
      <alignment horizontal="center" vertical="center" wrapText="1"/>
    </xf>
    <xf numFmtId="0" fontId="4" fillId="16" borderId="11" xfId="4" applyFont="1" applyFill="1" applyBorder="1" applyAlignment="1">
      <alignment horizontal="center" vertical="center" wrapText="1"/>
    </xf>
    <xf numFmtId="0" fontId="4" fillId="16" borderId="48" xfId="0" applyFont="1" applyFill="1" applyBorder="1" applyAlignment="1">
      <alignment horizontal="center" vertical="center"/>
    </xf>
    <xf numFmtId="0" fontId="4" fillId="16" borderId="47" xfId="0" applyFont="1" applyFill="1" applyBorder="1" applyAlignment="1">
      <alignment horizontal="center" vertical="center"/>
    </xf>
    <xf numFmtId="0" fontId="4" fillId="0" borderId="5" xfId="4" applyFont="1" applyBorder="1" applyAlignment="1">
      <alignment horizontal="center" vertical="center" wrapText="1"/>
    </xf>
    <xf numFmtId="0" fontId="4" fillId="0" borderId="11" xfId="4" applyFont="1" applyBorder="1" applyAlignment="1">
      <alignment horizontal="center" vertical="center" wrapText="1"/>
    </xf>
    <xf numFmtId="0" fontId="4" fillId="0" borderId="8" xfId="4" applyFont="1" applyBorder="1" applyAlignment="1">
      <alignment horizontal="center" vertical="center" wrapText="1"/>
    </xf>
    <xf numFmtId="0" fontId="8" fillId="0" borderId="5" xfId="4" applyFont="1" applyBorder="1" applyAlignment="1">
      <alignment horizontal="center" vertical="center" wrapText="1"/>
    </xf>
    <xf numFmtId="0" fontId="8" fillId="0" borderId="8" xfId="4" applyFont="1" applyBorder="1" applyAlignment="1">
      <alignment horizontal="center" vertical="center" wrapText="1"/>
    </xf>
    <xf numFmtId="0" fontId="8" fillId="0" borderId="11" xfId="4" applyFont="1" applyBorder="1" applyAlignment="1">
      <alignment horizontal="center" vertical="center" wrapText="1"/>
    </xf>
    <xf numFmtId="166" fontId="4" fillId="0" borderId="18" xfId="0" applyNumberFormat="1" applyFont="1" applyFill="1" applyBorder="1" applyAlignment="1">
      <alignment horizontal="center" vertical="center"/>
    </xf>
    <xf numFmtId="166" fontId="4" fillId="0" borderId="2" xfId="0" applyNumberFormat="1" applyFont="1" applyFill="1" applyBorder="1" applyAlignment="1">
      <alignment horizontal="center" vertical="center"/>
    </xf>
    <xf numFmtId="166" fontId="4" fillId="0" borderId="3" xfId="0" applyNumberFormat="1" applyFont="1" applyFill="1" applyBorder="1" applyAlignment="1">
      <alignment horizontal="center" vertical="center"/>
    </xf>
    <xf numFmtId="166" fontId="4" fillId="0" borderId="34" xfId="0" applyNumberFormat="1" applyFont="1" applyFill="1" applyBorder="1" applyAlignment="1">
      <alignment horizontal="left" vertical="center"/>
    </xf>
    <xf numFmtId="166" fontId="4" fillId="0" borderId="4" xfId="0" applyNumberFormat="1" applyFont="1" applyFill="1" applyBorder="1" applyAlignment="1">
      <alignment horizontal="left" vertical="center"/>
    </xf>
    <xf numFmtId="0" fontId="16" fillId="0" borderId="34" xfId="0" applyFont="1" applyBorder="1" applyAlignment="1">
      <alignment horizontal="center"/>
    </xf>
    <xf numFmtId="0" fontId="16" fillId="0" borderId="4" xfId="0" applyFont="1" applyBorder="1" applyAlignment="1">
      <alignment horizontal="center"/>
    </xf>
    <xf numFmtId="166" fontId="4" fillId="0" borderId="11" xfId="0" applyNumberFormat="1" applyFont="1" applyFill="1" applyBorder="1" applyAlignment="1">
      <alignment horizontal="center" vertical="center"/>
    </xf>
    <xf numFmtId="166" fontId="4" fillId="0" borderId="0" xfId="0" applyNumberFormat="1" applyFont="1" applyFill="1" applyBorder="1" applyAlignment="1">
      <alignment horizontal="center" vertical="center"/>
    </xf>
    <xf numFmtId="166" fontId="4" fillId="11" borderId="18" xfId="0" applyNumberFormat="1" applyFont="1" applyFill="1" applyBorder="1" applyAlignment="1">
      <alignment horizontal="center" vertical="center"/>
    </xf>
    <xf numFmtId="166" fontId="4" fillId="11" borderId="2" xfId="0" applyNumberFormat="1" applyFont="1" applyFill="1" applyBorder="1" applyAlignment="1">
      <alignment horizontal="center" vertical="center"/>
    </xf>
    <xf numFmtId="166" fontId="4" fillId="11" borderId="3" xfId="0" applyNumberFormat="1" applyFont="1" applyFill="1" applyBorder="1" applyAlignment="1">
      <alignment horizontal="center" vertical="center"/>
    </xf>
    <xf numFmtId="0" fontId="14" fillId="0" borderId="18" xfId="0" applyFont="1" applyFill="1" applyBorder="1" applyAlignment="1">
      <alignment horizontal="left" vertical="center" wrapText="1"/>
    </xf>
    <xf numFmtId="0" fontId="14" fillId="0" borderId="3" xfId="0" applyFont="1" applyFill="1" applyBorder="1" applyAlignment="1">
      <alignment horizontal="left" vertical="center" wrapText="1"/>
    </xf>
    <xf numFmtId="0" fontId="5" fillId="4" borderId="18" xfId="4" applyFont="1" applyFill="1" applyBorder="1" applyAlignment="1">
      <alignment horizontal="center" vertical="center" wrapText="1"/>
    </xf>
    <xf numFmtId="0" fontId="5" fillId="4" borderId="3" xfId="4" applyFont="1" applyFill="1" applyBorder="1" applyAlignment="1">
      <alignment horizontal="center" vertical="center" wrapText="1"/>
    </xf>
    <xf numFmtId="167" fontId="9" fillId="0" borderId="12" xfId="0" applyNumberFormat="1" applyFont="1" applyFill="1" applyBorder="1" applyAlignment="1">
      <alignment horizontal="center" vertical="center"/>
    </xf>
    <xf numFmtId="167" fontId="9" fillId="0" borderId="13" xfId="0" applyNumberFormat="1" applyFont="1" applyFill="1" applyBorder="1" applyAlignment="1">
      <alignment horizontal="center" vertical="center"/>
    </xf>
    <xf numFmtId="168" fontId="9" fillId="0" borderId="18" xfId="0" applyNumberFormat="1" applyFont="1" applyFill="1" applyBorder="1" applyAlignment="1">
      <alignment horizontal="center" vertical="center"/>
    </xf>
    <xf numFmtId="168" fontId="9" fillId="0" borderId="2" xfId="0" applyNumberFormat="1" applyFont="1" applyFill="1" applyBorder="1" applyAlignment="1">
      <alignment horizontal="center" vertical="center"/>
    </xf>
    <xf numFmtId="0" fontId="6" fillId="0" borderId="8" xfId="0" applyFont="1" applyBorder="1" applyAlignment="1">
      <alignment horizontal="center"/>
    </xf>
    <xf numFmtId="168" fontId="9" fillId="0" borderId="4" xfId="0" applyNumberFormat="1" applyFont="1" applyFill="1" applyBorder="1" applyAlignment="1">
      <alignment horizontal="center" vertical="center"/>
    </xf>
    <xf numFmtId="166" fontId="4" fillId="6" borderId="27" xfId="0" applyNumberFormat="1" applyFont="1" applyFill="1" applyBorder="1" applyAlignment="1">
      <alignment horizontal="center" vertical="center"/>
    </xf>
    <xf numFmtId="166" fontId="4" fillId="6" borderId="28" xfId="0" applyNumberFormat="1" applyFont="1" applyFill="1" applyBorder="1" applyAlignment="1">
      <alignment horizontal="center" vertical="center"/>
    </xf>
    <xf numFmtId="166" fontId="4" fillId="6" borderId="29" xfId="0" applyNumberFormat="1" applyFont="1" applyFill="1" applyBorder="1" applyAlignment="1">
      <alignment horizontal="center" vertical="center"/>
    </xf>
    <xf numFmtId="167" fontId="9" fillId="0" borderId="11" xfId="0" applyNumberFormat="1" applyFont="1" applyFill="1" applyBorder="1" applyAlignment="1">
      <alignment horizontal="center" vertical="center"/>
    </xf>
    <xf numFmtId="167" fontId="10" fillId="3" borderId="30" xfId="3" applyNumberFormat="1" applyFont="1" applyBorder="1" applyAlignment="1">
      <alignment horizontal="center" vertical="center"/>
    </xf>
    <xf numFmtId="167" fontId="10" fillId="3" borderId="8" xfId="3" applyNumberFormat="1" applyFont="1" applyBorder="1" applyAlignment="1">
      <alignment horizontal="center" vertical="center"/>
    </xf>
    <xf numFmtId="167" fontId="10" fillId="3" borderId="11" xfId="3" applyNumberFormat="1" applyFont="1" applyBorder="1" applyAlignment="1">
      <alignment horizontal="center" vertical="center"/>
    </xf>
    <xf numFmtId="166" fontId="20" fillId="8" borderId="6" xfId="0" applyNumberFormat="1" applyFont="1" applyFill="1" applyBorder="1" applyAlignment="1">
      <alignment horizontal="center" vertical="center" wrapText="1"/>
    </xf>
    <xf numFmtId="166" fontId="20" fillId="8" borderId="7" xfId="0" applyNumberFormat="1" applyFont="1" applyFill="1" applyBorder="1" applyAlignment="1">
      <alignment horizontal="center" vertical="center" wrapText="1"/>
    </xf>
    <xf numFmtId="166" fontId="20" fillId="8" borderId="45" xfId="0" applyNumberFormat="1" applyFont="1" applyFill="1" applyBorder="1" applyAlignment="1">
      <alignment horizontal="center" vertical="center" wrapText="1"/>
    </xf>
    <xf numFmtId="166" fontId="20" fillId="8" borderId="43" xfId="0" applyNumberFormat="1" applyFont="1" applyFill="1" applyBorder="1" applyAlignment="1">
      <alignment horizontal="center" vertical="center" wrapText="1"/>
    </xf>
    <xf numFmtId="166" fontId="20" fillId="8" borderId="17" xfId="0" applyNumberFormat="1" applyFont="1" applyFill="1" applyBorder="1" applyAlignment="1">
      <alignment horizontal="center" vertical="center" wrapText="1"/>
    </xf>
    <xf numFmtId="166" fontId="20" fillId="8" borderId="23" xfId="0" applyNumberFormat="1" applyFont="1" applyFill="1" applyBorder="1" applyAlignment="1">
      <alignment horizontal="center" vertical="center" wrapText="1"/>
    </xf>
    <xf numFmtId="0" fontId="15" fillId="0" borderId="6" xfId="0" applyFont="1" applyFill="1" applyBorder="1" applyAlignment="1">
      <alignment horizontal="left" vertical="center" wrapText="1"/>
    </xf>
    <xf numFmtId="0" fontId="15" fillId="0" borderId="7" xfId="0" applyFont="1" applyFill="1" applyBorder="1" applyAlignment="1">
      <alignment horizontal="left" vertical="center" wrapText="1"/>
    </xf>
    <xf numFmtId="0" fontId="15" fillId="0" borderId="55" xfId="0" applyFont="1" applyFill="1" applyBorder="1" applyAlignment="1">
      <alignment horizontal="left" vertical="center" wrapText="1"/>
    </xf>
    <xf numFmtId="167" fontId="9" fillId="0" borderId="18" xfId="0" applyNumberFormat="1" applyFont="1" applyFill="1" applyBorder="1" applyAlignment="1">
      <alignment horizontal="center" vertical="center"/>
    </xf>
    <xf numFmtId="167" fontId="9" fillId="0" borderId="2" xfId="0" applyNumberFormat="1" applyFont="1" applyFill="1" applyBorder="1" applyAlignment="1">
      <alignment horizontal="center" vertical="center"/>
    </xf>
    <xf numFmtId="167" fontId="9" fillId="0" borderId="3" xfId="0" applyNumberFormat="1" applyFont="1" applyFill="1" applyBorder="1" applyAlignment="1">
      <alignment horizontal="center" vertical="center"/>
    </xf>
    <xf numFmtId="9" fontId="9" fillId="0" borderId="18" xfId="6" applyFont="1" applyFill="1" applyBorder="1" applyAlignment="1">
      <alignment horizontal="center" vertical="center"/>
    </xf>
    <xf numFmtId="9" fontId="9" fillId="0" borderId="2" xfId="6" applyFont="1" applyFill="1" applyBorder="1" applyAlignment="1">
      <alignment horizontal="center" vertical="center"/>
    </xf>
    <xf numFmtId="9" fontId="9" fillId="0" borderId="3" xfId="6" applyFont="1" applyFill="1" applyBorder="1" applyAlignment="1">
      <alignment horizontal="center" vertical="center"/>
    </xf>
    <xf numFmtId="2" fontId="8" fillId="0" borderId="9" xfId="0" applyNumberFormat="1" applyFont="1" applyFill="1" applyBorder="1" applyAlignment="1">
      <alignment horizontal="center" vertical="center" wrapText="1"/>
    </xf>
    <xf numFmtId="2" fontId="8" fillId="0" borderId="0" xfId="0" applyNumberFormat="1" applyFont="1" applyFill="1" applyBorder="1" applyAlignment="1">
      <alignment horizontal="center" vertical="center" wrapText="1"/>
    </xf>
    <xf numFmtId="2" fontId="8" fillId="0" borderId="10" xfId="0" applyNumberFormat="1" applyFont="1" applyFill="1" applyBorder="1" applyAlignment="1">
      <alignment horizontal="center" vertical="center" wrapText="1"/>
    </xf>
    <xf numFmtId="0" fontId="4" fillId="0" borderId="48" xfId="0" applyFont="1" applyFill="1" applyBorder="1" applyAlignment="1">
      <alignment horizontal="center" vertical="center"/>
    </xf>
    <xf numFmtId="0" fontId="4" fillId="0" borderId="47" xfId="0" applyFont="1" applyFill="1" applyBorder="1" applyAlignment="1">
      <alignment horizontal="center" vertical="center"/>
    </xf>
    <xf numFmtId="167" fontId="10" fillId="3" borderId="4" xfId="3" applyNumberFormat="1" applyFont="1" applyBorder="1" applyAlignment="1">
      <alignment horizontal="center" vertical="center" wrapText="1"/>
    </xf>
    <xf numFmtId="168" fontId="9" fillId="0" borderId="3" xfId="0" applyNumberFormat="1" applyFont="1" applyFill="1" applyBorder="1" applyAlignment="1">
      <alignment horizontal="center" vertical="center"/>
    </xf>
    <xf numFmtId="168" fontId="8" fillId="0" borderId="18" xfId="0" applyNumberFormat="1" applyFont="1" applyFill="1" applyBorder="1" applyAlignment="1">
      <alignment horizontal="center" vertical="center"/>
    </xf>
    <xf numFmtId="168" fontId="8" fillId="0" borderId="2" xfId="0" applyNumberFormat="1" applyFont="1" applyFill="1" applyBorder="1" applyAlignment="1">
      <alignment horizontal="center" vertical="center"/>
    </xf>
    <xf numFmtId="168" fontId="8" fillId="0" borderId="3" xfId="0" applyNumberFormat="1" applyFont="1" applyFill="1" applyBorder="1" applyAlignment="1">
      <alignment horizontal="center" vertical="center"/>
    </xf>
    <xf numFmtId="0" fontId="5" fillId="4" borderId="4" xfId="4" applyFont="1" applyFill="1" applyBorder="1" applyAlignment="1">
      <alignment horizontal="center" vertical="center" wrapText="1"/>
    </xf>
    <xf numFmtId="166" fontId="4" fillId="14" borderId="27" xfId="0" applyNumberFormat="1" applyFont="1" applyFill="1" applyBorder="1" applyAlignment="1">
      <alignment horizontal="center" vertical="center"/>
    </xf>
    <xf numFmtId="166" fontId="4" fillId="14" borderId="28" xfId="0" applyNumberFormat="1" applyFont="1" applyFill="1" applyBorder="1" applyAlignment="1">
      <alignment horizontal="center" vertical="center"/>
    </xf>
    <xf numFmtId="166" fontId="4" fillId="14" borderId="29" xfId="0" applyNumberFormat="1" applyFont="1" applyFill="1" applyBorder="1" applyAlignment="1">
      <alignment horizontal="center" vertical="center"/>
    </xf>
    <xf numFmtId="0" fontId="6" fillId="0" borderId="4" xfId="0" applyFont="1" applyBorder="1" applyAlignment="1">
      <alignment horizontal="center"/>
    </xf>
    <xf numFmtId="0" fontId="13" fillId="0" borderId="5" xfId="0" applyFont="1" applyBorder="1" applyAlignment="1">
      <alignment horizontal="center" vertical="center"/>
    </xf>
    <xf numFmtId="0" fontId="13" fillId="0" borderId="11" xfId="0" applyFont="1" applyBorder="1" applyAlignment="1">
      <alignment horizontal="center" vertical="center"/>
    </xf>
    <xf numFmtId="0" fontId="14" fillId="10" borderId="18" xfId="0" applyFont="1" applyFill="1" applyBorder="1" applyAlignment="1">
      <alignment horizontal="center"/>
    </xf>
    <xf numFmtId="0" fontId="14" fillId="10" borderId="3" xfId="0" applyFont="1" applyFill="1" applyBorder="1" applyAlignment="1">
      <alignment horizontal="center"/>
    </xf>
    <xf numFmtId="0" fontId="14" fillId="10" borderId="2" xfId="0" applyFont="1" applyFill="1" applyBorder="1" applyAlignment="1">
      <alignment horizontal="center"/>
    </xf>
    <xf numFmtId="166" fontId="4" fillId="10" borderId="27" xfId="0" applyNumberFormat="1" applyFont="1" applyFill="1" applyBorder="1" applyAlignment="1">
      <alignment horizontal="center" vertical="center"/>
    </xf>
    <xf numFmtId="166" fontId="4" fillId="10" borderId="28" xfId="0" applyNumberFormat="1" applyFont="1" applyFill="1" applyBorder="1" applyAlignment="1">
      <alignment horizontal="center" vertical="center"/>
    </xf>
    <xf numFmtId="166" fontId="4" fillId="10" borderId="29" xfId="0" applyNumberFormat="1" applyFont="1" applyFill="1" applyBorder="1" applyAlignment="1">
      <alignment horizontal="center" vertical="center"/>
    </xf>
    <xf numFmtId="166" fontId="20" fillId="8" borderId="4" xfId="0" applyNumberFormat="1" applyFont="1" applyFill="1" applyBorder="1" applyAlignment="1">
      <alignment horizontal="center" vertical="center" wrapText="1"/>
    </xf>
    <xf numFmtId="166" fontId="8" fillId="0" borderId="1" xfId="0" applyNumberFormat="1" applyFont="1" applyFill="1" applyBorder="1" applyAlignment="1">
      <alignment horizontal="center" vertical="center" wrapText="1"/>
    </xf>
    <xf numFmtId="166" fontId="8" fillId="0" borderId="34" xfId="0" applyNumberFormat="1" applyFont="1" applyFill="1" applyBorder="1" applyAlignment="1">
      <alignment horizontal="center" vertical="center"/>
    </xf>
    <xf numFmtId="0" fontId="0" fillId="0" borderId="11" xfId="0" applyFill="1" applyBorder="1"/>
    <xf numFmtId="0" fontId="0" fillId="0" borderId="47" xfId="0" applyFill="1" applyBorder="1"/>
    <xf numFmtId="167" fontId="9" fillId="0" borderId="49" xfId="0" applyNumberFormat="1" applyFont="1" applyFill="1" applyBorder="1" applyAlignment="1">
      <alignment horizontal="center" vertical="center"/>
    </xf>
    <xf numFmtId="167" fontId="9" fillId="0" borderId="56" xfId="0" applyNumberFormat="1" applyFont="1" applyFill="1" applyBorder="1" applyAlignment="1">
      <alignment horizontal="center" vertical="center"/>
    </xf>
    <xf numFmtId="167" fontId="9" fillId="0" borderId="57" xfId="0" applyNumberFormat="1" applyFont="1" applyFill="1" applyBorder="1" applyAlignment="1">
      <alignment horizontal="center" vertical="center"/>
    </xf>
    <xf numFmtId="0" fontId="15" fillId="0" borderId="18" xfId="0" applyFont="1" applyFill="1" applyBorder="1" applyAlignment="1">
      <alignment horizontal="justify" vertical="center" wrapText="1"/>
    </xf>
    <xf numFmtId="0" fontId="15" fillId="0" borderId="3" xfId="0" applyFont="1" applyFill="1" applyBorder="1" applyAlignment="1">
      <alignment horizontal="justify" vertical="center" wrapText="1"/>
    </xf>
    <xf numFmtId="0" fontId="15" fillId="4" borderId="4" xfId="0" applyFont="1" applyFill="1" applyBorder="1" applyAlignment="1">
      <alignment horizontal="center" vertical="center" wrapText="1"/>
    </xf>
    <xf numFmtId="0" fontId="14" fillId="4" borderId="18" xfId="0" applyFont="1" applyFill="1" applyBorder="1" applyAlignment="1">
      <alignment horizontal="center"/>
    </xf>
    <xf numFmtId="0" fontId="14" fillId="4" borderId="3" xfId="0" applyFont="1" applyFill="1" applyBorder="1" applyAlignment="1">
      <alignment horizontal="center"/>
    </xf>
    <xf numFmtId="0" fontId="14" fillId="10" borderId="4" xfId="0" applyFont="1" applyFill="1" applyBorder="1" applyAlignment="1">
      <alignment horizontal="center"/>
    </xf>
    <xf numFmtId="0" fontId="15" fillId="0" borderId="4" xfId="0" applyFont="1" applyFill="1" applyBorder="1" applyAlignment="1">
      <alignment horizontal="center" vertical="center" wrapText="1"/>
    </xf>
    <xf numFmtId="0" fontId="14" fillId="0" borderId="18" xfId="0" applyFont="1" applyFill="1" applyBorder="1" applyAlignment="1">
      <alignment horizontal="center"/>
    </xf>
    <xf numFmtId="0" fontId="14" fillId="0" borderId="3" xfId="0" applyFont="1" applyFill="1" applyBorder="1" applyAlignment="1">
      <alignment horizontal="center"/>
    </xf>
    <xf numFmtId="0" fontId="13" fillId="0" borderId="4" xfId="0" applyFont="1" applyBorder="1" applyAlignment="1">
      <alignment horizontal="center" vertical="center"/>
    </xf>
  </cellXfs>
  <cellStyles count="10">
    <cellStyle name="Bueno" xfId="2" builtinId="26"/>
    <cellStyle name="Incorrecto" xfId="3" builtinId="27"/>
    <cellStyle name="Millares" xfId="7" builtinId="3"/>
    <cellStyle name="Millares [0]" xfId="9" builtinId="6"/>
    <cellStyle name="Moneda" xfId="8" builtinId="4"/>
    <cellStyle name="Moneda [0]" xfId="1" builtinId="7"/>
    <cellStyle name="Moneda 3" xfId="5"/>
    <cellStyle name="Normal" xfId="0" builtinId="0"/>
    <cellStyle name="Normal_ANEXO4" xfId="4"/>
    <cellStyle name="Porcentaje" xfId="6" builtinId="5"/>
  </cellStyles>
  <dxfs count="22">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rgb="FF9C0006"/>
      </font>
      <fill>
        <patternFill>
          <bgColor rgb="FFFFC7CE"/>
        </patternFill>
      </fill>
    </dxf>
  </dxfs>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18</xdr:col>
      <xdr:colOff>527211</xdr:colOff>
      <xdr:row>1</xdr:row>
      <xdr:rowOff>114669</xdr:rowOff>
    </xdr:from>
    <xdr:to>
      <xdr:col>18</xdr:col>
      <xdr:colOff>1525975</xdr:colOff>
      <xdr:row>2</xdr:row>
      <xdr:rowOff>80218</xdr:rowOff>
    </xdr:to>
    <xdr:pic>
      <xdr:nvPicPr>
        <xdr:cNvPr id="2" name="Imagen 6">
          <a:extLst>
            <a:ext uri="{FF2B5EF4-FFF2-40B4-BE49-F238E27FC236}">
              <a16:creationId xmlns:a16="http://schemas.microsoft.com/office/drawing/2014/main" id="{00000000-0008-0000-0500-000007000000}"/>
            </a:ext>
          </a:extLst>
        </xdr:cNvPr>
        <xdr:cNvPicPr>
          <a:picLocks noChangeAspect="1"/>
        </xdr:cNvPicPr>
      </xdr:nvPicPr>
      <xdr:blipFill rotWithShape="1">
        <a:blip xmlns:r="http://schemas.openxmlformats.org/officeDocument/2006/relationships" r:embed="rId1" cstate="print"/>
        <a:srcRect l="2380" t="12371" r="72544" b="71350"/>
        <a:stretch/>
      </xdr:blipFill>
      <xdr:spPr>
        <a:xfrm>
          <a:off x="41856186" y="305169"/>
          <a:ext cx="3256189" cy="1175224"/>
        </a:xfrm>
        <a:prstGeom prst="rect">
          <a:avLst/>
        </a:prstGeom>
      </xdr:spPr>
    </xdr:pic>
    <xdr:clientData/>
  </xdr:twoCellAnchor>
  <xdr:twoCellAnchor editAs="oneCell">
    <xdr:from>
      <xdr:col>18</xdr:col>
      <xdr:colOff>527211</xdr:colOff>
      <xdr:row>1</xdr:row>
      <xdr:rowOff>114669</xdr:rowOff>
    </xdr:from>
    <xdr:to>
      <xdr:col>18</xdr:col>
      <xdr:colOff>763975</xdr:colOff>
      <xdr:row>1</xdr:row>
      <xdr:rowOff>189756</xdr:rowOff>
    </xdr:to>
    <xdr:pic>
      <xdr:nvPicPr>
        <xdr:cNvPr id="3" name="Imagen 6">
          <a:extLst>
            <a:ext uri="{FF2B5EF4-FFF2-40B4-BE49-F238E27FC236}">
              <a16:creationId xmlns:a16="http://schemas.microsoft.com/office/drawing/2014/main" id="{00000000-0008-0000-0500-000007000000}"/>
            </a:ext>
          </a:extLst>
        </xdr:cNvPr>
        <xdr:cNvPicPr>
          <a:picLocks noChangeAspect="1"/>
        </xdr:cNvPicPr>
      </xdr:nvPicPr>
      <xdr:blipFill rotWithShape="1">
        <a:blip xmlns:r="http://schemas.openxmlformats.org/officeDocument/2006/relationships" r:embed="rId2" cstate="print"/>
        <a:srcRect l="2380" t="12371" r="72544" b="71350"/>
        <a:stretch/>
      </xdr:blipFill>
      <xdr:spPr>
        <a:xfrm>
          <a:off x="42970611" y="409944"/>
          <a:ext cx="236764" cy="7508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18</xdr:col>
      <xdr:colOff>527211</xdr:colOff>
      <xdr:row>1</xdr:row>
      <xdr:rowOff>114669</xdr:rowOff>
    </xdr:from>
    <xdr:to>
      <xdr:col>18</xdr:col>
      <xdr:colOff>763975</xdr:colOff>
      <xdr:row>1</xdr:row>
      <xdr:rowOff>189756</xdr:rowOff>
    </xdr:to>
    <xdr:pic>
      <xdr:nvPicPr>
        <xdr:cNvPr id="2" name="Imagen 6">
          <a:extLst>
            <a:ext uri="{FF2B5EF4-FFF2-40B4-BE49-F238E27FC236}">
              <a16:creationId xmlns:a16="http://schemas.microsoft.com/office/drawing/2014/main" id="{00000000-0008-0000-0500-000007000000}"/>
            </a:ext>
          </a:extLst>
        </xdr:cNvPr>
        <xdr:cNvPicPr>
          <a:picLocks noChangeAspect="1"/>
        </xdr:cNvPicPr>
      </xdr:nvPicPr>
      <xdr:blipFill rotWithShape="1">
        <a:blip xmlns:r="http://schemas.openxmlformats.org/officeDocument/2006/relationships" r:embed="rId1" cstate="print"/>
        <a:srcRect l="2380" t="12371" r="72544" b="71350"/>
        <a:stretch/>
      </xdr:blipFill>
      <xdr:spPr>
        <a:xfrm>
          <a:off x="42970611" y="409944"/>
          <a:ext cx="236764" cy="151287"/>
        </a:xfrm>
        <a:prstGeom prst="rect">
          <a:avLst/>
        </a:prstGeom>
      </xdr:spPr>
    </xdr:pic>
    <xdr:clientData/>
  </xdr:twoCellAnchor>
  <xdr:twoCellAnchor editAs="oneCell">
    <xdr:from>
      <xdr:col>18</xdr:col>
      <xdr:colOff>218614</xdr:colOff>
      <xdr:row>1</xdr:row>
      <xdr:rowOff>305169</xdr:rowOff>
    </xdr:from>
    <xdr:to>
      <xdr:col>19</xdr:col>
      <xdr:colOff>2078425</xdr:colOff>
      <xdr:row>5</xdr:row>
      <xdr:rowOff>47625</xdr:rowOff>
    </xdr:to>
    <xdr:pic>
      <xdr:nvPicPr>
        <xdr:cNvPr id="3" name="Imagen 6">
          <a:extLst>
            <a:ext uri="{FF2B5EF4-FFF2-40B4-BE49-F238E27FC236}">
              <a16:creationId xmlns:a16="http://schemas.microsoft.com/office/drawing/2014/main" id="{00000000-0008-0000-0500-000007000000}"/>
            </a:ext>
          </a:extLst>
        </xdr:cNvPr>
        <xdr:cNvPicPr>
          <a:picLocks noChangeAspect="1"/>
        </xdr:cNvPicPr>
      </xdr:nvPicPr>
      <xdr:blipFill rotWithShape="1">
        <a:blip xmlns:r="http://schemas.openxmlformats.org/officeDocument/2006/relationships" r:embed="rId2"/>
        <a:srcRect l="2380" t="12371" r="72544" b="71350"/>
        <a:stretch/>
      </xdr:blipFill>
      <xdr:spPr>
        <a:xfrm>
          <a:off x="42723927" y="852857"/>
          <a:ext cx="3955311" cy="186176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18</xdr:col>
      <xdr:colOff>527211</xdr:colOff>
      <xdr:row>1</xdr:row>
      <xdr:rowOff>114669</xdr:rowOff>
    </xdr:from>
    <xdr:to>
      <xdr:col>18</xdr:col>
      <xdr:colOff>1525975</xdr:colOff>
      <xdr:row>2</xdr:row>
      <xdr:rowOff>270718</xdr:rowOff>
    </xdr:to>
    <xdr:pic>
      <xdr:nvPicPr>
        <xdr:cNvPr id="2" name="Imagen 1">
          <a:extLst>
            <a:ext uri="{FF2B5EF4-FFF2-40B4-BE49-F238E27FC236}">
              <a16:creationId xmlns:a16="http://schemas.microsoft.com/office/drawing/2014/main" id="{E438B030-612E-4FAC-9C3E-7668A932874F}"/>
            </a:ext>
          </a:extLst>
        </xdr:cNvPr>
        <xdr:cNvPicPr>
          <a:picLocks noChangeAspect="1"/>
        </xdr:cNvPicPr>
      </xdr:nvPicPr>
      <xdr:blipFill rotWithShape="1">
        <a:blip xmlns:r="http://schemas.openxmlformats.org/officeDocument/2006/relationships" r:embed="rId1" cstate="print"/>
        <a:srcRect l="2380" t="12371" r="72544" b="71350"/>
        <a:stretch/>
      </xdr:blipFill>
      <xdr:spPr>
        <a:xfrm>
          <a:off x="41951436" y="305169"/>
          <a:ext cx="3256189" cy="1175224"/>
        </a:xfrm>
        <a:prstGeom prst="rect">
          <a:avLst/>
        </a:prstGeom>
      </xdr:spPr>
    </xdr:pic>
    <xdr:clientData/>
  </xdr:twoCellAnchor>
  <xdr:twoCellAnchor editAs="oneCell">
    <xdr:from>
      <xdr:col>18</xdr:col>
      <xdr:colOff>527211</xdr:colOff>
      <xdr:row>1</xdr:row>
      <xdr:rowOff>114669</xdr:rowOff>
    </xdr:from>
    <xdr:to>
      <xdr:col>18</xdr:col>
      <xdr:colOff>763975</xdr:colOff>
      <xdr:row>1</xdr:row>
      <xdr:rowOff>189756</xdr:rowOff>
    </xdr:to>
    <xdr:pic>
      <xdr:nvPicPr>
        <xdr:cNvPr id="4" name="Imagen 6">
          <a:extLst>
            <a:ext uri="{FF2B5EF4-FFF2-40B4-BE49-F238E27FC236}">
              <a16:creationId xmlns:a16="http://schemas.microsoft.com/office/drawing/2014/main" id="{00000000-0008-0000-0500-000007000000}"/>
            </a:ext>
          </a:extLst>
        </xdr:cNvPr>
        <xdr:cNvPicPr>
          <a:picLocks noChangeAspect="1"/>
        </xdr:cNvPicPr>
      </xdr:nvPicPr>
      <xdr:blipFill rotWithShape="1">
        <a:blip xmlns:r="http://schemas.openxmlformats.org/officeDocument/2006/relationships" r:embed="rId2" cstate="print"/>
        <a:srcRect l="2380" t="12371" r="72544" b="71350"/>
        <a:stretch/>
      </xdr:blipFill>
      <xdr:spPr>
        <a:xfrm>
          <a:off x="42970611" y="409944"/>
          <a:ext cx="236764" cy="7508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18</xdr:col>
      <xdr:colOff>527211</xdr:colOff>
      <xdr:row>1</xdr:row>
      <xdr:rowOff>114669</xdr:rowOff>
    </xdr:from>
    <xdr:to>
      <xdr:col>19</xdr:col>
      <xdr:colOff>1697425</xdr:colOff>
      <xdr:row>2</xdr:row>
      <xdr:rowOff>532656</xdr:rowOff>
    </xdr:to>
    <xdr:pic>
      <xdr:nvPicPr>
        <xdr:cNvPr id="7" name="Imagen 6">
          <a:extLst>
            <a:ext uri="{FF2B5EF4-FFF2-40B4-BE49-F238E27FC236}">
              <a16:creationId xmlns:a16="http://schemas.microsoft.com/office/drawing/2014/main" id="{00000000-0008-0000-0500-000007000000}"/>
            </a:ext>
          </a:extLst>
        </xdr:cNvPr>
        <xdr:cNvPicPr>
          <a:picLocks noChangeAspect="1"/>
        </xdr:cNvPicPr>
      </xdr:nvPicPr>
      <xdr:blipFill rotWithShape="1">
        <a:blip xmlns:r="http://schemas.openxmlformats.org/officeDocument/2006/relationships" r:embed="rId1"/>
        <a:srcRect l="2380" t="12371" r="72544" b="71350"/>
        <a:stretch/>
      </xdr:blipFill>
      <xdr:spPr>
        <a:xfrm>
          <a:off x="33293211" y="305169"/>
          <a:ext cx="3265714" cy="117522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18</xdr:col>
      <xdr:colOff>527211</xdr:colOff>
      <xdr:row>1</xdr:row>
      <xdr:rowOff>114669</xdr:rowOff>
    </xdr:from>
    <xdr:to>
      <xdr:col>18</xdr:col>
      <xdr:colOff>1525975</xdr:colOff>
      <xdr:row>2</xdr:row>
      <xdr:rowOff>75456</xdr:rowOff>
    </xdr:to>
    <xdr:pic>
      <xdr:nvPicPr>
        <xdr:cNvPr id="2" name="Imagen 6">
          <a:extLst>
            <a:ext uri="{FF2B5EF4-FFF2-40B4-BE49-F238E27FC236}">
              <a16:creationId xmlns:a16="http://schemas.microsoft.com/office/drawing/2014/main" id="{00000000-0008-0000-0500-000007000000}"/>
            </a:ext>
          </a:extLst>
        </xdr:cNvPr>
        <xdr:cNvPicPr>
          <a:picLocks noChangeAspect="1"/>
        </xdr:cNvPicPr>
      </xdr:nvPicPr>
      <xdr:blipFill rotWithShape="1">
        <a:blip xmlns:r="http://schemas.openxmlformats.org/officeDocument/2006/relationships" r:embed="rId1" cstate="print"/>
        <a:srcRect l="2380" t="12371" r="72544" b="71350"/>
        <a:stretch/>
      </xdr:blipFill>
      <xdr:spPr>
        <a:xfrm>
          <a:off x="42970611" y="667119"/>
          <a:ext cx="3256189" cy="117998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18</xdr:col>
      <xdr:colOff>527211</xdr:colOff>
      <xdr:row>1</xdr:row>
      <xdr:rowOff>114669</xdr:rowOff>
    </xdr:from>
    <xdr:to>
      <xdr:col>18</xdr:col>
      <xdr:colOff>763975</xdr:colOff>
      <xdr:row>1</xdr:row>
      <xdr:rowOff>265956</xdr:rowOff>
    </xdr:to>
    <xdr:pic>
      <xdr:nvPicPr>
        <xdr:cNvPr id="2" name="Imagen 6">
          <a:extLst>
            <a:ext uri="{FF2B5EF4-FFF2-40B4-BE49-F238E27FC236}">
              <a16:creationId xmlns:a16="http://schemas.microsoft.com/office/drawing/2014/main" id="{00000000-0008-0000-0500-000007000000}"/>
            </a:ext>
          </a:extLst>
        </xdr:cNvPr>
        <xdr:cNvPicPr>
          <a:picLocks noChangeAspect="1"/>
        </xdr:cNvPicPr>
      </xdr:nvPicPr>
      <xdr:blipFill rotWithShape="1">
        <a:blip xmlns:r="http://schemas.openxmlformats.org/officeDocument/2006/relationships" r:embed="rId1" cstate="print"/>
        <a:srcRect l="2380" t="12371" r="72544" b="71350"/>
        <a:stretch/>
      </xdr:blipFill>
      <xdr:spPr>
        <a:xfrm>
          <a:off x="42970611" y="409944"/>
          <a:ext cx="998764" cy="26558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18</xdr:col>
      <xdr:colOff>527211</xdr:colOff>
      <xdr:row>1</xdr:row>
      <xdr:rowOff>114669</xdr:rowOff>
    </xdr:from>
    <xdr:to>
      <xdr:col>18</xdr:col>
      <xdr:colOff>1525975</xdr:colOff>
      <xdr:row>2</xdr:row>
      <xdr:rowOff>270718</xdr:rowOff>
    </xdr:to>
    <xdr:pic>
      <xdr:nvPicPr>
        <xdr:cNvPr id="2" name="Imagen 6">
          <a:extLst>
            <a:ext uri="{FF2B5EF4-FFF2-40B4-BE49-F238E27FC236}">
              <a16:creationId xmlns:a16="http://schemas.microsoft.com/office/drawing/2014/main" id="{00000000-0008-0000-0500-000007000000}"/>
            </a:ext>
          </a:extLst>
        </xdr:cNvPr>
        <xdr:cNvPicPr>
          <a:picLocks noChangeAspect="1"/>
        </xdr:cNvPicPr>
      </xdr:nvPicPr>
      <xdr:blipFill rotWithShape="1">
        <a:blip xmlns:r="http://schemas.openxmlformats.org/officeDocument/2006/relationships" r:embed="rId1" cstate="print"/>
        <a:srcRect l="2380" t="12371" r="72544" b="71350"/>
        <a:stretch/>
      </xdr:blipFill>
      <xdr:spPr>
        <a:xfrm>
          <a:off x="41856186" y="305169"/>
          <a:ext cx="3256189" cy="1175224"/>
        </a:xfrm>
        <a:prstGeom prst="rect">
          <a:avLst/>
        </a:prstGeom>
      </xdr:spPr>
    </xdr:pic>
    <xdr:clientData/>
  </xdr:twoCellAnchor>
  <xdr:twoCellAnchor editAs="oneCell">
    <xdr:from>
      <xdr:col>18</xdr:col>
      <xdr:colOff>527211</xdr:colOff>
      <xdr:row>1</xdr:row>
      <xdr:rowOff>114669</xdr:rowOff>
    </xdr:from>
    <xdr:to>
      <xdr:col>18</xdr:col>
      <xdr:colOff>763975</xdr:colOff>
      <xdr:row>1</xdr:row>
      <xdr:rowOff>189756</xdr:rowOff>
    </xdr:to>
    <xdr:pic>
      <xdr:nvPicPr>
        <xdr:cNvPr id="3" name="Imagen 6">
          <a:extLst>
            <a:ext uri="{FF2B5EF4-FFF2-40B4-BE49-F238E27FC236}">
              <a16:creationId xmlns:a16="http://schemas.microsoft.com/office/drawing/2014/main" id="{00000000-0008-0000-0500-000007000000}"/>
            </a:ext>
          </a:extLst>
        </xdr:cNvPr>
        <xdr:cNvPicPr>
          <a:picLocks noChangeAspect="1"/>
        </xdr:cNvPicPr>
      </xdr:nvPicPr>
      <xdr:blipFill rotWithShape="1">
        <a:blip xmlns:r="http://schemas.openxmlformats.org/officeDocument/2006/relationships" r:embed="rId2" cstate="print"/>
        <a:srcRect l="2380" t="12371" r="72544" b="71350"/>
        <a:stretch/>
      </xdr:blipFill>
      <xdr:spPr>
        <a:xfrm>
          <a:off x="42970611" y="409944"/>
          <a:ext cx="236764" cy="7508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527211</xdr:colOff>
      <xdr:row>1</xdr:row>
      <xdr:rowOff>114669</xdr:rowOff>
    </xdr:from>
    <xdr:to>
      <xdr:col>18</xdr:col>
      <xdr:colOff>1525975</xdr:colOff>
      <xdr:row>2</xdr:row>
      <xdr:rowOff>270718</xdr:rowOff>
    </xdr:to>
    <xdr:pic>
      <xdr:nvPicPr>
        <xdr:cNvPr id="2" name="Imagen 6">
          <a:extLst>
            <a:ext uri="{FF2B5EF4-FFF2-40B4-BE49-F238E27FC236}">
              <a16:creationId xmlns:a16="http://schemas.microsoft.com/office/drawing/2014/main" id="{00000000-0008-0000-0500-000007000000}"/>
            </a:ext>
          </a:extLst>
        </xdr:cNvPr>
        <xdr:cNvPicPr>
          <a:picLocks noChangeAspect="1"/>
        </xdr:cNvPicPr>
      </xdr:nvPicPr>
      <xdr:blipFill rotWithShape="1">
        <a:blip xmlns:r="http://schemas.openxmlformats.org/officeDocument/2006/relationships" r:embed="rId1" cstate="print"/>
        <a:srcRect l="2380" t="12371" r="72544" b="71350"/>
        <a:stretch/>
      </xdr:blipFill>
      <xdr:spPr>
        <a:xfrm>
          <a:off x="41856186" y="305169"/>
          <a:ext cx="3256189" cy="1175224"/>
        </a:xfrm>
        <a:prstGeom prst="rect">
          <a:avLst/>
        </a:prstGeom>
      </xdr:spPr>
    </xdr:pic>
    <xdr:clientData/>
  </xdr:twoCellAnchor>
  <xdr:twoCellAnchor editAs="oneCell">
    <xdr:from>
      <xdr:col>18</xdr:col>
      <xdr:colOff>527211</xdr:colOff>
      <xdr:row>1</xdr:row>
      <xdr:rowOff>114669</xdr:rowOff>
    </xdr:from>
    <xdr:to>
      <xdr:col>18</xdr:col>
      <xdr:colOff>1525975</xdr:colOff>
      <xdr:row>2</xdr:row>
      <xdr:rowOff>270718</xdr:rowOff>
    </xdr:to>
    <xdr:pic>
      <xdr:nvPicPr>
        <xdr:cNvPr id="3" name="Imagen 6">
          <a:extLst>
            <a:ext uri="{FF2B5EF4-FFF2-40B4-BE49-F238E27FC236}">
              <a16:creationId xmlns:a16="http://schemas.microsoft.com/office/drawing/2014/main" id="{00000000-0008-0000-0500-000007000000}"/>
            </a:ext>
          </a:extLst>
        </xdr:cNvPr>
        <xdr:cNvPicPr>
          <a:picLocks noChangeAspect="1"/>
        </xdr:cNvPicPr>
      </xdr:nvPicPr>
      <xdr:blipFill rotWithShape="1">
        <a:blip xmlns:r="http://schemas.openxmlformats.org/officeDocument/2006/relationships" r:embed="rId1" cstate="print"/>
        <a:srcRect l="2380" t="12371" r="72544" b="71350"/>
        <a:stretch/>
      </xdr:blipFill>
      <xdr:spPr>
        <a:xfrm>
          <a:off x="41856186" y="409944"/>
          <a:ext cx="998764" cy="460849"/>
        </a:xfrm>
        <a:prstGeom prst="rect">
          <a:avLst/>
        </a:prstGeom>
      </xdr:spPr>
    </xdr:pic>
    <xdr:clientData/>
  </xdr:twoCellAnchor>
  <xdr:twoCellAnchor editAs="oneCell">
    <xdr:from>
      <xdr:col>18</xdr:col>
      <xdr:colOff>527211</xdr:colOff>
      <xdr:row>1</xdr:row>
      <xdr:rowOff>114669</xdr:rowOff>
    </xdr:from>
    <xdr:to>
      <xdr:col>18</xdr:col>
      <xdr:colOff>763975</xdr:colOff>
      <xdr:row>1</xdr:row>
      <xdr:rowOff>189756</xdr:rowOff>
    </xdr:to>
    <xdr:pic>
      <xdr:nvPicPr>
        <xdr:cNvPr id="4" name="Imagen 6">
          <a:extLst>
            <a:ext uri="{FF2B5EF4-FFF2-40B4-BE49-F238E27FC236}">
              <a16:creationId xmlns:a16="http://schemas.microsoft.com/office/drawing/2014/main" id="{00000000-0008-0000-0500-000007000000}"/>
            </a:ext>
          </a:extLst>
        </xdr:cNvPr>
        <xdr:cNvPicPr>
          <a:picLocks noChangeAspect="1"/>
        </xdr:cNvPicPr>
      </xdr:nvPicPr>
      <xdr:blipFill rotWithShape="1">
        <a:blip xmlns:r="http://schemas.openxmlformats.org/officeDocument/2006/relationships" r:embed="rId2" cstate="print"/>
        <a:srcRect l="2380" t="12371" r="72544" b="71350"/>
        <a:stretch/>
      </xdr:blipFill>
      <xdr:spPr>
        <a:xfrm>
          <a:off x="41856186" y="409944"/>
          <a:ext cx="236764" cy="7508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18</xdr:col>
      <xdr:colOff>527211</xdr:colOff>
      <xdr:row>1</xdr:row>
      <xdr:rowOff>114669</xdr:rowOff>
    </xdr:from>
    <xdr:to>
      <xdr:col>18</xdr:col>
      <xdr:colOff>763975</xdr:colOff>
      <xdr:row>1</xdr:row>
      <xdr:rowOff>189756</xdr:rowOff>
    </xdr:to>
    <xdr:pic>
      <xdr:nvPicPr>
        <xdr:cNvPr id="2" name="Imagen 6">
          <a:extLst>
            <a:ext uri="{FF2B5EF4-FFF2-40B4-BE49-F238E27FC236}">
              <a16:creationId xmlns:a16="http://schemas.microsoft.com/office/drawing/2014/main" id="{00000000-0008-0000-0500-000007000000}"/>
            </a:ext>
          </a:extLst>
        </xdr:cNvPr>
        <xdr:cNvPicPr>
          <a:picLocks noChangeAspect="1"/>
        </xdr:cNvPicPr>
      </xdr:nvPicPr>
      <xdr:blipFill rotWithShape="1">
        <a:blip xmlns:r="http://schemas.openxmlformats.org/officeDocument/2006/relationships" r:embed="rId1" cstate="print"/>
        <a:srcRect l="2380" t="12371" r="72544" b="71350"/>
        <a:stretch/>
      </xdr:blipFill>
      <xdr:spPr>
        <a:xfrm>
          <a:off x="42970611" y="409944"/>
          <a:ext cx="236764" cy="15128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5"/>
  <sheetViews>
    <sheetView tabSelected="1" zoomScale="60" zoomScaleNormal="60" workbookViewId="0">
      <selection activeCell="G10" sqref="G10"/>
    </sheetView>
  </sheetViews>
  <sheetFormatPr baseColWidth="10" defaultRowHeight="15" x14ac:dyDescent="0.25"/>
  <cols>
    <col min="2" max="2" width="103.5703125" customWidth="1"/>
    <col min="3" max="3" width="41.140625" customWidth="1"/>
    <col min="4" max="4" width="39.140625" customWidth="1"/>
    <col min="5" max="5" width="31.85546875" customWidth="1"/>
    <col min="6" max="6" width="26.42578125" customWidth="1"/>
    <col min="7" max="7" width="121" customWidth="1"/>
  </cols>
  <sheetData>
    <row r="1" spans="1:24" ht="15" customHeight="1" x14ac:dyDescent="0.25">
      <c r="A1" s="202" t="s">
        <v>36</v>
      </c>
      <c r="B1" s="203"/>
      <c r="C1" s="195"/>
      <c r="D1" s="195"/>
      <c r="E1" s="195"/>
      <c r="F1" s="195"/>
      <c r="G1" s="196"/>
      <c r="H1" s="22"/>
      <c r="I1" s="22"/>
      <c r="J1" s="22"/>
      <c r="K1" s="22"/>
      <c r="L1" s="22"/>
      <c r="M1" s="22"/>
      <c r="N1" s="22"/>
      <c r="O1" s="22"/>
      <c r="P1" s="22"/>
      <c r="Q1" s="22"/>
      <c r="R1" s="22"/>
      <c r="S1" s="22"/>
      <c r="T1" s="22"/>
      <c r="U1" s="22"/>
      <c r="V1" s="22"/>
      <c r="W1" s="22"/>
      <c r="X1" s="22"/>
    </row>
    <row r="2" spans="1:24" ht="15" customHeight="1" x14ac:dyDescent="0.25">
      <c r="A2" s="204"/>
      <c r="B2" s="205"/>
      <c r="C2" s="197"/>
      <c r="D2" s="197"/>
      <c r="E2" s="197"/>
      <c r="F2" s="197"/>
      <c r="G2" s="198"/>
      <c r="H2" s="22"/>
      <c r="I2" s="22"/>
      <c r="J2" s="22"/>
      <c r="K2" s="22"/>
      <c r="L2" s="22"/>
      <c r="M2" s="22"/>
      <c r="N2" s="22"/>
      <c r="O2" s="22"/>
      <c r="P2" s="22"/>
      <c r="Q2" s="22"/>
      <c r="R2" s="22"/>
      <c r="S2" s="22"/>
      <c r="T2" s="22"/>
      <c r="U2" s="22"/>
      <c r="V2" s="22"/>
      <c r="W2" s="22"/>
      <c r="X2" s="22"/>
    </row>
    <row r="3" spans="1:24" ht="115.5" customHeight="1" thickBot="1" x14ac:dyDescent="0.3">
      <c r="A3" s="206"/>
      <c r="B3" s="207"/>
      <c r="C3" s="197"/>
      <c r="D3" s="197"/>
      <c r="E3" s="197"/>
      <c r="F3" s="197"/>
      <c r="G3" s="198"/>
      <c r="H3" s="22"/>
      <c r="I3" s="22"/>
      <c r="J3" s="22"/>
      <c r="K3" s="22"/>
      <c r="L3" s="22"/>
      <c r="M3" s="22"/>
      <c r="N3" s="22"/>
      <c r="O3" s="22"/>
      <c r="P3" s="22"/>
      <c r="Q3" s="22"/>
      <c r="R3" s="22"/>
      <c r="S3" s="22"/>
      <c r="T3" s="22"/>
      <c r="U3" s="22"/>
      <c r="V3" s="22"/>
      <c r="W3" s="22"/>
      <c r="X3" s="22"/>
    </row>
    <row r="4" spans="1:24" ht="42" customHeight="1" x14ac:dyDescent="0.25">
      <c r="A4" s="183" t="s">
        <v>33</v>
      </c>
      <c r="B4" s="186" t="s">
        <v>34</v>
      </c>
      <c r="C4" s="189" t="s">
        <v>38</v>
      </c>
      <c r="D4" s="192" t="s">
        <v>37</v>
      </c>
      <c r="E4" s="199" t="s">
        <v>445</v>
      </c>
      <c r="F4" s="22"/>
      <c r="G4" s="22"/>
      <c r="H4" s="22"/>
      <c r="I4" s="22"/>
      <c r="J4" s="22"/>
      <c r="K4" s="22"/>
      <c r="L4" s="22"/>
      <c r="M4" s="22"/>
      <c r="N4" s="22"/>
      <c r="O4" s="22"/>
      <c r="P4" s="22"/>
      <c r="Q4" s="22"/>
      <c r="R4" s="22"/>
      <c r="S4" s="22"/>
      <c r="T4" s="22"/>
      <c r="U4" s="22"/>
      <c r="V4" s="22"/>
    </row>
    <row r="5" spans="1:24" ht="21" customHeight="1" x14ac:dyDescent="0.25">
      <c r="A5" s="184"/>
      <c r="B5" s="187"/>
      <c r="C5" s="190"/>
      <c r="D5" s="193"/>
      <c r="E5" s="200"/>
      <c r="F5" s="22"/>
      <c r="G5" s="22"/>
      <c r="H5" s="22"/>
      <c r="I5" s="22"/>
      <c r="J5" s="10"/>
      <c r="K5" s="10"/>
      <c r="L5" s="10"/>
      <c r="M5" s="10"/>
      <c r="N5" s="10"/>
      <c r="O5" s="10"/>
      <c r="P5" s="10"/>
      <c r="Q5" s="10"/>
      <c r="R5" s="10"/>
      <c r="S5" s="10"/>
      <c r="T5" s="10"/>
      <c r="U5" s="10"/>
      <c r="V5" s="10"/>
    </row>
    <row r="6" spans="1:24" ht="36.75" customHeight="1" thickBot="1" x14ac:dyDescent="0.3">
      <c r="A6" s="185"/>
      <c r="B6" s="188"/>
      <c r="C6" s="191"/>
      <c r="D6" s="194"/>
      <c r="E6" s="201"/>
      <c r="F6" s="22"/>
      <c r="G6" s="22"/>
      <c r="H6" s="22"/>
      <c r="I6" s="22"/>
    </row>
    <row r="7" spans="1:24" ht="83.25" customHeight="1" x14ac:dyDescent="0.25">
      <c r="A7" s="25">
        <v>1</v>
      </c>
      <c r="B7" s="143" t="s">
        <v>242</v>
      </c>
      <c r="C7" s="136" t="s">
        <v>59</v>
      </c>
      <c r="D7" s="24">
        <v>0</v>
      </c>
      <c r="E7" s="181" t="s">
        <v>216</v>
      </c>
    </row>
    <row r="8" spans="1:24" ht="50.25" customHeight="1" x14ac:dyDescent="0.25">
      <c r="A8" s="26">
        <v>2</v>
      </c>
      <c r="B8" s="143" t="s">
        <v>188</v>
      </c>
      <c r="C8" s="136" t="s">
        <v>59</v>
      </c>
      <c r="D8" s="23">
        <v>0</v>
      </c>
      <c r="E8" s="181" t="s">
        <v>216</v>
      </c>
    </row>
    <row r="9" spans="1:24" ht="23.25" x14ac:dyDescent="0.25">
      <c r="A9" s="27">
        <v>3</v>
      </c>
      <c r="B9" s="143" t="s">
        <v>353</v>
      </c>
      <c r="C9" s="136" t="s">
        <v>59</v>
      </c>
      <c r="D9" s="23">
        <v>0</v>
      </c>
      <c r="E9" s="181" t="s">
        <v>216</v>
      </c>
    </row>
    <row r="10" spans="1:24" ht="34.5" customHeight="1" x14ac:dyDescent="0.25">
      <c r="A10" s="26">
        <v>4</v>
      </c>
      <c r="B10" s="143" t="str">
        <f>+'4- SANDRA CARDOZO'!E5</f>
        <v>SANDRA MONICA CARDOZO ROJAS</v>
      </c>
      <c r="C10" s="136" t="s">
        <v>59</v>
      </c>
      <c r="D10" s="23">
        <v>0</v>
      </c>
      <c r="E10" s="181" t="s">
        <v>216</v>
      </c>
    </row>
    <row r="11" spans="1:24" ht="57" customHeight="1" x14ac:dyDescent="0.25">
      <c r="A11" s="26">
        <v>5</v>
      </c>
      <c r="B11" s="143" t="s">
        <v>109</v>
      </c>
      <c r="C11" s="136" t="s">
        <v>59</v>
      </c>
      <c r="D11" s="23">
        <f>+'5- GRUPO METRO'!O115</f>
        <v>0</v>
      </c>
      <c r="E11" s="181" t="s">
        <v>216</v>
      </c>
    </row>
    <row r="12" spans="1:24" ht="23.25" x14ac:dyDescent="0.25">
      <c r="A12" s="26">
        <v>6</v>
      </c>
      <c r="B12" s="143" t="s">
        <v>154</v>
      </c>
      <c r="C12" s="135" t="s">
        <v>187</v>
      </c>
      <c r="D12" s="23">
        <f>+'6, CONSORCIO INTER URBANO'!O115</f>
        <v>130</v>
      </c>
      <c r="E12" s="181" t="s">
        <v>216</v>
      </c>
    </row>
    <row r="13" spans="1:24" ht="23.25" x14ac:dyDescent="0.25">
      <c r="A13" s="26">
        <v>7</v>
      </c>
      <c r="B13" s="143" t="s">
        <v>355</v>
      </c>
      <c r="C13" s="136" t="s">
        <v>59</v>
      </c>
      <c r="D13" s="23">
        <v>0</v>
      </c>
      <c r="E13" s="181" t="s">
        <v>216</v>
      </c>
    </row>
    <row r="14" spans="1:24" ht="23.25" x14ac:dyDescent="0.25">
      <c r="A14" s="26">
        <v>8</v>
      </c>
      <c r="B14" s="143" t="s">
        <v>373</v>
      </c>
      <c r="C14" s="135" t="s">
        <v>187</v>
      </c>
      <c r="D14" s="23">
        <v>130</v>
      </c>
      <c r="E14" s="181" t="s">
        <v>216</v>
      </c>
    </row>
    <row r="15" spans="1:24" ht="23.25" x14ac:dyDescent="0.25">
      <c r="A15" s="26">
        <v>9</v>
      </c>
      <c r="B15" s="143" t="s">
        <v>354</v>
      </c>
      <c r="C15" s="136" t="s">
        <v>59</v>
      </c>
      <c r="D15" s="23">
        <v>0</v>
      </c>
      <c r="E15" s="181" t="s">
        <v>216</v>
      </c>
    </row>
  </sheetData>
  <mergeCells count="7">
    <mergeCell ref="A4:A6"/>
    <mergeCell ref="B4:B6"/>
    <mergeCell ref="C4:C6"/>
    <mergeCell ref="D4:D6"/>
    <mergeCell ref="C1:G3"/>
    <mergeCell ref="E4:E6"/>
    <mergeCell ref="A1:B3"/>
  </mergeCells>
  <conditionalFormatting sqref="B8:B15">
    <cfRule type="containsText" dxfId="21" priority="15" operator="containsText" text="NO HABIL">
      <formula>NOT(ISERROR(SEARCH("NO HABIL",B8)))</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AT149"/>
  <sheetViews>
    <sheetView topLeftCell="D97" zoomScale="40" zoomScaleNormal="40" workbookViewId="0">
      <selection activeCell="F122" sqref="F122:H128"/>
    </sheetView>
  </sheetViews>
  <sheetFormatPr baseColWidth="10" defaultRowHeight="23.25" x14ac:dyDescent="0.35"/>
  <cols>
    <col min="1" max="2" width="11.42578125" style="47"/>
    <col min="3" max="3" width="17.7109375" style="47" customWidth="1"/>
    <col min="4" max="4" width="42.5703125" style="47" customWidth="1"/>
    <col min="5" max="5" width="31.5703125" style="47" customWidth="1"/>
    <col min="6" max="6" width="43.42578125" style="47" customWidth="1"/>
    <col min="7" max="7" width="17.85546875" style="47" customWidth="1"/>
    <col min="8" max="8" width="63.42578125" style="47" customWidth="1"/>
    <col min="9" max="10" width="43.85546875" style="47" customWidth="1"/>
    <col min="11" max="15" width="32.7109375" style="47" customWidth="1"/>
    <col min="16" max="16" width="27" style="47" customWidth="1"/>
    <col min="17" max="17" width="39.7109375" style="47" customWidth="1"/>
    <col min="18" max="18" width="62.42578125" style="47" bestFit="1" customWidth="1"/>
    <col min="19" max="19" width="31.28515625" style="47" bestFit="1" customWidth="1"/>
    <col min="20" max="20" width="37.28515625" style="47" customWidth="1"/>
    <col min="21" max="16384" width="11.42578125" style="47"/>
  </cols>
  <sheetData>
    <row r="1" spans="2:20" x14ac:dyDescent="0.35">
      <c r="B1" s="208" t="s">
        <v>108</v>
      </c>
      <c r="C1" s="209"/>
      <c r="D1" s="209"/>
      <c r="E1" s="209"/>
      <c r="F1" s="209"/>
      <c r="G1" s="209"/>
      <c r="H1" s="209"/>
      <c r="I1" s="209"/>
      <c r="J1" s="209"/>
      <c r="K1" s="209"/>
      <c r="L1" s="209"/>
      <c r="M1" s="209"/>
      <c r="N1" s="209"/>
      <c r="O1" s="209"/>
      <c r="P1" s="209"/>
      <c r="Q1" s="209"/>
      <c r="R1" s="210"/>
      <c r="S1" s="45"/>
      <c r="T1" s="46"/>
    </row>
    <row r="2" spans="2:20" ht="39" customHeight="1" thickBot="1" x14ac:dyDescent="0.4">
      <c r="B2" s="211"/>
      <c r="C2" s="212"/>
      <c r="D2" s="212"/>
      <c r="E2" s="212"/>
      <c r="F2" s="212"/>
      <c r="G2" s="212"/>
      <c r="H2" s="212"/>
      <c r="I2" s="212"/>
      <c r="J2" s="212"/>
      <c r="K2" s="212"/>
      <c r="L2" s="212"/>
      <c r="M2" s="212"/>
      <c r="N2" s="212"/>
      <c r="O2" s="212"/>
      <c r="P2" s="212"/>
      <c r="Q2" s="212"/>
      <c r="R2" s="213"/>
      <c r="S2" s="48"/>
      <c r="T2" s="49"/>
    </row>
    <row r="3" spans="2:20" x14ac:dyDescent="0.35">
      <c r="B3" s="214" t="s">
        <v>241</v>
      </c>
      <c r="C3" s="215"/>
      <c r="D3" s="215"/>
      <c r="E3" s="215"/>
      <c r="F3" s="215"/>
      <c r="G3" s="215"/>
      <c r="H3" s="215"/>
      <c r="I3" s="215"/>
      <c r="J3" s="215"/>
      <c r="K3" s="215"/>
      <c r="L3" s="215"/>
      <c r="M3" s="215"/>
      <c r="N3" s="215"/>
      <c r="O3" s="215"/>
      <c r="P3" s="215"/>
      <c r="Q3" s="215"/>
      <c r="R3" s="216"/>
      <c r="S3" s="48"/>
      <c r="T3" s="49"/>
    </row>
    <row r="4" spans="2:20" ht="45.75" customHeight="1" x14ac:dyDescent="0.35">
      <c r="B4" s="217"/>
      <c r="C4" s="218"/>
      <c r="D4" s="218"/>
      <c r="E4" s="218"/>
      <c r="F4" s="218"/>
      <c r="G4" s="218"/>
      <c r="H4" s="218"/>
      <c r="I4" s="218"/>
      <c r="J4" s="218"/>
      <c r="K4" s="218"/>
      <c r="L4" s="218"/>
      <c r="M4" s="218"/>
      <c r="N4" s="218"/>
      <c r="O4" s="218"/>
      <c r="P4" s="218"/>
      <c r="Q4" s="218"/>
      <c r="R4" s="219"/>
      <c r="S4" s="48"/>
      <c r="T4" s="49"/>
    </row>
    <row r="5" spans="2:20" x14ac:dyDescent="0.35">
      <c r="B5" s="220" t="s">
        <v>35</v>
      </c>
      <c r="C5" s="221"/>
      <c r="D5" s="221"/>
      <c r="E5" s="222" t="s">
        <v>242</v>
      </c>
      <c r="F5" s="223"/>
      <c r="G5" s="223"/>
      <c r="H5" s="223"/>
      <c r="I5" s="223"/>
      <c r="J5" s="223"/>
      <c r="K5" s="223"/>
      <c r="L5" s="223"/>
      <c r="M5" s="223"/>
      <c r="N5" s="223"/>
      <c r="O5" s="223"/>
      <c r="P5" s="223"/>
      <c r="Q5" s="223"/>
      <c r="R5" s="224"/>
      <c r="S5" s="48"/>
      <c r="T5" s="49"/>
    </row>
    <row r="6" spans="2:20" ht="24" thickBot="1" x14ac:dyDescent="0.4">
      <c r="B6" s="211"/>
      <c r="C6" s="212"/>
      <c r="D6" s="212"/>
      <c r="E6" s="225"/>
      <c r="F6" s="226"/>
      <c r="G6" s="226"/>
      <c r="H6" s="226"/>
      <c r="I6" s="226"/>
      <c r="J6" s="226"/>
      <c r="K6" s="226"/>
      <c r="L6" s="226"/>
      <c r="M6" s="226"/>
      <c r="N6" s="226"/>
      <c r="O6" s="226"/>
      <c r="P6" s="226"/>
      <c r="Q6" s="226"/>
      <c r="R6" s="227"/>
      <c r="S6" s="50"/>
      <c r="T6" s="51"/>
    </row>
    <row r="7" spans="2:20" ht="24" thickBot="1" x14ac:dyDescent="0.4">
      <c r="B7" s="52"/>
      <c r="C7" s="53"/>
      <c r="D7" s="53"/>
      <c r="E7" s="53"/>
      <c r="F7" s="53"/>
      <c r="G7" s="53"/>
      <c r="H7" s="53"/>
      <c r="I7" s="53"/>
      <c r="J7" s="53"/>
      <c r="K7" s="53"/>
      <c r="L7" s="53"/>
      <c r="M7" s="53"/>
      <c r="N7" s="53"/>
      <c r="O7" s="53"/>
      <c r="P7" s="53"/>
      <c r="Q7" s="53"/>
      <c r="R7" s="53"/>
      <c r="S7" s="53"/>
      <c r="T7" s="54"/>
    </row>
    <row r="8" spans="2:20" x14ac:dyDescent="0.35">
      <c r="B8" s="228" t="s">
        <v>26</v>
      </c>
      <c r="C8" s="229"/>
      <c r="D8" s="229"/>
      <c r="E8" s="229"/>
      <c r="F8" s="229"/>
      <c r="G8" s="229"/>
      <c r="H8" s="229"/>
      <c r="I8" s="229"/>
      <c r="J8" s="229"/>
      <c r="K8" s="229"/>
      <c r="L8" s="229"/>
      <c r="M8" s="229"/>
      <c r="N8" s="229"/>
      <c r="O8" s="229"/>
      <c r="P8" s="229"/>
      <c r="Q8" s="229"/>
      <c r="R8" s="229"/>
      <c r="S8" s="229"/>
      <c r="T8" s="230"/>
    </row>
    <row r="9" spans="2:20" ht="24" thickBot="1" x14ac:dyDescent="0.4">
      <c r="B9" s="231"/>
      <c r="C9" s="232"/>
      <c r="D9" s="232"/>
      <c r="E9" s="232"/>
      <c r="F9" s="232"/>
      <c r="G9" s="232"/>
      <c r="H9" s="232"/>
      <c r="I9" s="232"/>
      <c r="J9" s="232"/>
      <c r="K9" s="232"/>
      <c r="L9" s="232"/>
      <c r="M9" s="232"/>
      <c r="N9" s="232"/>
      <c r="O9" s="232"/>
      <c r="P9" s="232"/>
      <c r="Q9" s="232"/>
      <c r="R9" s="232"/>
      <c r="S9" s="232"/>
      <c r="T9" s="233"/>
    </row>
    <row r="10" spans="2:20" x14ac:dyDescent="0.35">
      <c r="B10" s="3"/>
      <c r="C10" s="101"/>
      <c r="D10" s="101"/>
      <c r="E10" s="101"/>
      <c r="F10" s="234" t="s">
        <v>44</v>
      </c>
      <c r="G10" s="235"/>
      <c r="H10" s="235"/>
      <c r="I10" s="235"/>
      <c r="J10" s="235"/>
      <c r="K10" s="235"/>
      <c r="L10" s="235"/>
      <c r="M10" s="235"/>
      <c r="N10" s="235"/>
      <c r="O10" s="235"/>
      <c r="P10" s="236"/>
      <c r="Q10" s="101"/>
      <c r="R10" s="101"/>
      <c r="S10" s="101"/>
      <c r="T10" s="19"/>
    </row>
    <row r="11" spans="2:20" x14ac:dyDescent="0.35">
      <c r="B11" s="3"/>
      <c r="C11" s="101"/>
      <c r="D11" s="101"/>
      <c r="E11" s="101"/>
      <c r="F11" s="243"/>
      <c r="G11" s="244"/>
      <c r="H11" s="244"/>
      <c r="I11" s="244"/>
      <c r="J11" s="244"/>
      <c r="K11" s="244"/>
      <c r="L11" s="244"/>
      <c r="M11" s="244"/>
      <c r="N11" s="244"/>
      <c r="O11" s="244"/>
      <c r="P11" s="245"/>
      <c r="Q11" s="101"/>
      <c r="R11" s="101"/>
      <c r="S11" s="101"/>
      <c r="T11" s="19"/>
    </row>
    <row r="12" spans="2:20" x14ac:dyDescent="0.35">
      <c r="B12" s="3"/>
      <c r="C12" s="101"/>
      <c r="D12" s="101"/>
      <c r="E12" s="101"/>
      <c r="F12" s="246" t="s">
        <v>60</v>
      </c>
      <c r="G12" s="247"/>
      <c r="H12" s="247"/>
      <c r="I12" s="247"/>
      <c r="J12" s="247"/>
      <c r="K12" s="248"/>
      <c r="L12" s="248"/>
      <c r="M12" s="247"/>
      <c r="N12" s="247"/>
      <c r="O12" s="247"/>
      <c r="P12" s="249"/>
      <c r="Q12" s="101"/>
      <c r="R12" s="101"/>
      <c r="S12" s="101"/>
      <c r="T12" s="19"/>
    </row>
    <row r="13" spans="2:20" ht="46.5" x14ac:dyDescent="0.35">
      <c r="B13" s="3"/>
      <c r="C13" s="101"/>
      <c r="D13" s="101"/>
      <c r="E13" s="101"/>
      <c r="F13" s="55"/>
      <c r="G13" s="55"/>
      <c r="H13" s="55"/>
      <c r="I13" s="80"/>
      <c r="J13" s="80"/>
      <c r="K13" s="57"/>
      <c r="L13" s="57" t="s">
        <v>45</v>
      </c>
      <c r="M13" s="55"/>
      <c r="N13" s="55"/>
      <c r="O13" s="55"/>
      <c r="P13" s="55"/>
      <c r="Q13" s="101"/>
      <c r="R13" s="101"/>
      <c r="S13" s="101"/>
      <c r="T13" s="19"/>
    </row>
    <row r="14" spans="2:20" ht="46.5" x14ac:dyDescent="0.35">
      <c r="B14" s="3"/>
      <c r="C14" s="101"/>
      <c r="D14" s="101"/>
      <c r="E14" s="101"/>
      <c r="F14" s="58"/>
      <c r="G14" s="59"/>
      <c r="H14" s="59"/>
      <c r="I14" s="237" t="s">
        <v>46</v>
      </c>
      <c r="J14" s="237"/>
      <c r="K14" s="60" t="s">
        <v>243</v>
      </c>
      <c r="L14" s="62"/>
      <c r="M14" s="58"/>
      <c r="N14" s="59"/>
      <c r="O14" s="59"/>
      <c r="P14" s="59"/>
      <c r="Q14" s="101"/>
      <c r="R14" s="101"/>
      <c r="S14" s="101"/>
      <c r="T14" s="19"/>
    </row>
    <row r="15" spans="2:20" x14ac:dyDescent="0.35">
      <c r="B15" s="3"/>
      <c r="C15" s="101"/>
      <c r="D15" s="101"/>
      <c r="E15" s="101"/>
      <c r="F15" s="59"/>
      <c r="G15" s="59"/>
      <c r="H15" s="59"/>
      <c r="I15" s="237" t="s">
        <v>73</v>
      </c>
      <c r="J15" s="237"/>
      <c r="K15" s="60" t="s">
        <v>57</v>
      </c>
      <c r="L15" s="103" t="s">
        <v>19</v>
      </c>
      <c r="M15" s="59"/>
      <c r="N15" s="59"/>
      <c r="O15" s="59"/>
      <c r="P15" s="59"/>
      <c r="Q15" s="101"/>
      <c r="R15" s="101"/>
      <c r="S15" s="101"/>
      <c r="T15" s="19"/>
    </row>
    <row r="16" spans="2:20" ht="69.75" customHeight="1" x14ac:dyDescent="0.35">
      <c r="B16" s="3"/>
      <c r="C16" s="101"/>
      <c r="D16" s="101"/>
      <c r="E16" s="101"/>
      <c r="F16" s="55"/>
      <c r="G16" s="55"/>
      <c r="H16" s="55"/>
      <c r="I16" s="237" t="s">
        <v>71</v>
      </c>
      <c r="J16" s="237"/>
      <c r="K16" s="62" t="s">
        <v>244</v>
      </c>
      <c r="L16" s="103" t="s">
        <v>19</v>
      </c>
      <c r="M16" s="55"/>
      <c r="N16" s="55"/>
      <c r="O16" s="55"/>
      <c r="P16" s="55"/>
      <c r="Q16" s="101"/>
      <c r="R16" s="101"/>
      <c r="S16" s="101"/>
      <c r="T16" s="19"/>
    </row>
    <row r="17" spans="2:20" ht="23.25" customHeight="1" x14ac:dyDescent="0.35">
      <c r="B17" s="3"/>
      <c r="C17" s="101"/>
      <c r="D17" s="101"/>
      <c r="E17" s="101"/>
      <c r="F17" s="55"/>
      <c r="G17" s="55"/>
      <c r="H17" s="55"/>
      <c r="I17" s="237" t="s">
        <v>48</v>
      </c>
      <c r="J17" s="237"/>
      <c r="K17" s="62" t="s">
        <v>49</v>
      </c>
      <c r="L17" s="103" t="s">
        <v>19</v>
      </c>
      <c r="M17" s="55"/>
      <c r="N17" s="55"/>
      <c r="O17" s="55"/>
      <c r="P17" s="55"/>
      <c r="Q17" s="101"/>
      <c r="R17" s="101"/>
      <c r="S17" s="101"/>
      <c r="T17" s="19"/>
    </row>
    <row r="18" spans="2:20" ht="23.25" customHeight="1" x14ac:dyDescent="0.35">
      <c r="B18" s="3"/>
      <c r="C18" s="101"/>
      <c r="D18" s="101"/>
      <c r="E18" s="101"/>
      <c r="F18" s="55"/>
      <c r="G18" s="55"/>
      <c r="H18" s="55"/>
      <c r="I18" s="237" t="s">
        <v>76</v>
      </c>
      <c r="J18" s="237"/>
      <c r="K18" s="62" t="s">
        <v>58</v>
      </c>
      <c r="L18" s="103" t="s">
        <v>19</v>
      </c>
      <c r="M18" s="55"/>
      <c r="N18" s="55"/>
      <c r="O18" s="55"/>
      <c r="P18" s="55"/>
      <c r="Q18" s="101"/>
      <c r="R18" s="101"/>
      <c r="S18" s="101"/>
      <c r="T18" s="19"/>
    </row>
    <row r="19" spans="2:20" x14ac:dyDescent="0.35">
      <c r="B19" s="3"/>
      <c r="C19" s="101"/>
      <c r="D19" s="101"/>
      <c r="E19" s="101"/>
      <c r="F19" s="55"/>
      <c r="G19" s="55"/>
      <c r="H19" s="55"/>
      <c r="I19" s="55"/>
      <c r="J19" s="55"/>
      <c r="K19" s="55"/>
      <c r="L19" s="55"/>
      <c r="M19" s="55"/>
      <c r="N19" s="55"/>
      <c r="O19" s="55"/>
      <c r="P19" s="55"/>
      <c r="Q19" s="101"/>
      <c r="R19" s="101"/>
      <c r="S19" s="101"/>
      <c r="T19" s="19"/>
    </row>
    <row r="20" spans="2:20" x14ac:dyDescent="0.35">
      <c r="B20" s="3"/>
      <c r="C20" s="101"/>
      <c r="D20" s="101"/>
      <c r="E20" s="101"/>
      <c r="F20" s="55"/>
      <c r="G20" s="55"/>
      <c r="H20" s="55"/>
      <c r="I20" s="55"/>
      <c r="J20" s="55"/>
      <c r="K20" s="55"/>
      <c r="L20" s="55"/>
      <c r="M20" s="55"/>
      <c r="N20" s="55"/>
      <c r="O20" s="55"/>
      <c r="P20" s="55"/>
      <c r="Q20" s="101"/>
      <c r="R20" s="101"/>
      <c r="S20" s="101"/>
      <c r="T20" s="19"/>
    </row>
    <row r="21" spans="2:20" ht="23.25" customHeight="1" x14ac:dyDescent="0.35">
      <c r="B21" s="3"/>
      <c r="C21" s="101"/>
      <c r="D21" s="101"/>
      <c r="E21" s="101"/>
      <c r="F21" s="238" t="s">
        <v>51</v>
      </c>
      <c r="G21" s="238"/>
      <c r="H21" s="238"/>
      <c r="I21" s="239" t="s">
        <v>72</v>
      </c>
      <c r="J21" s="239"/>
      <c r="K21" s="239"/>
      <c r="L21" s="239"/>
      <c r="M21" s="239"/>
      <c r="N21" s="239"/>
      <c r="O21" s="239"/>
      <c r="P21" s="239"/>
      <c r="Q21" s="101"/>
      <c r="R21" s="101"/>
      <c r="S21" s="101"/>
      <c r="T21" s="19"/>
    </row>
    <row r="22" spans="2:20" ht="57" customHeight="1" x14ac:dyDescent="0.35">
      <c r="B22" s="3"/>
      <c r="C22" s="101"/>
      <c r="D22" s="101"/>
      <c r="E22" s="101"/>
      <c r="F22" s="238"/>
      <c r="G22" s="238"/>
      <c r="H22" s="238"/>
      <c r="I22" s="239"/>
      <c r="J22" s="239"/>
      <c r="K22" s="239"/>
      <c r="L22" s="239"/>
      <c r="M22" s="239"/>
      <c r="N22" s="239"/>
      <c r="O22" s="239"/>
      <c r="P22" s="239"/>
      <c r="Q22" s="101"/>
      <c r="R22" s="101"/>
      <c r="S22" s="101"/>
      <c r="T22" s="19"/>
    </row>
    <row r="23" spans="2:20" x14ac:dyDescent="0.35">
      <c r="B23" s="3"/>
      <c r="C23" s="101"/>
      <c r="D23" s="101"/>
      <c r="E23" s="101"/>
      <c r="F23" s="63"/>
      <c r="G23" s="63"/>
      <c r="H23" s="63"/>
      <c r="I23" s="63"/>
      <c r="J23" s="63" t="s">
        <v>52</v>
      </c>
      <c r="K23" s="63"/>
      <c r="L23" s="63"/>
      <c r="M23" s="63"/>
      <c r="N23" s="64"/>
      <c r="O23" s="64"/>
      <c r="P23" s="64"/>
      <c r="Q23" s="101"/>
      <c r="R23" s="101"/>
      <c r="S23" s="101"/>
      <c r="T23" s="19"/>
    </row>
    <row r="24" spans="2:20" x14ac:dyDescent="0.35">
      <c r="B24" s="3"/>
      <c r="C24" s="101"/>
      <c r="D24" s="101"/>
      <c r="E24" s="101"/>
      <c r="F24" s="240"/>
      <c r="G24" s="241"/>
      <c r="H24" s="242"/>
      <c r="I24" s="243" t="s">
        <v>53</v>
      </c>
      <c r="J24" s="244"/>
      <c r="K24" s="245"/>
      <c r="L24" s="243" t="s">
        <v>246</v>
      </c>
      <c r="M24" s="245"/>
      <c r="N24" s="243"/>
      <c r="O24" s="244"/>
      <c r="P24" s="245"/>
      <c r="Q24" s="101"/>
      <c r="R24" s="101"/>
      <c r="S24" s="101"/>
      <c r="T24" s="19"/>
    </row>
    <row r="25" spans="2:20" ht="177" customHeight="1" x14ac:dyDescent="0.35">
      <c r="B25" s="3"/>
      <c r="C25" s="101"/>
      <c r="D25" s="101"/>
      <c r="E25" s="101"/>
      <c r="F25" s="243" t="s">
        <v>55</v>
      </c>
      <c r="G25" s="245"/>
      <c r="H25" s="62" t="s">
        <v>56</v>
      </c>
      <c r="I25" s="256" t="s">
        <v>247</v>
      </c>
      <c r="J25" s="257"/>
      <c r="K25" s="258"/>
      <c r="L25" s="62" t="s">
        <v>10</v>
      </c>
      <c r="M25" s="62" t="s">
        <v>11</v>
      </c>
      <c r="N25" s="259" t="s">
        <v>15</v>
      </c>
      <c r="O25" s="260"/>
      <c r="P25" s="261"/>
      <c r="Q25" s="101"/>
      <c r="R25" s="101"/>
      <c r="S25" s="101"/>
      <c r="T25" s="19"/>
    </row>
    <row r="26" spans="2:20" ht="96.75" customHeight="1" x14ac:dyDescent="0.35">
      <c r="B26" s="3"/>
      <c r="C26" s="101"/>
      <c r="D26" s="101"/>
      <c r="E26" s="101"/>
      <c r="F26" s="250" t="s">
        <v>248</v>
      </c>
      <c r="G26" s="251"/>
      <c r="H26" s="66" t="s">
        <v>249</v>
      </c>
      <c r="I26" s="252" t="s">
        <v>250</v>
      </c>
      <c r="J26" s="253"/>
      <c r="K26" s="254"/>
      <c r="L26" s="67">
        <v>40574</v>
      </c>
      <c r="M26" s="67">
        <v>41029</v>
      </c>
      <c r="N26" s="250"/>
      <c r="O26" s="255"/>
      <c r="P26" s="251"/>
      <c r="Q26" s="101"/>
      <c r="R26" s="101"/>
      <c r="S26" s="101"/>
      <c r="T26" s="19"/>
    </row>
    <row r="27" spans="2:20" ht="79.5" customHeight="1" x14ac:dyDescent="0.35">
      <c r="B27" s="3"/>
      <c r="C27" s="101"/>
      <c r="D27" s="101"/>
      <c r="E27" s="101"/>
      <c r="F27" s="250" t="s">
        <v>251</v>
      </c>
      <c r="G27" s="251"/>
      <c r="H27" s="66" t="s">
        <v>249</v>
      </c>
      <c r="I27" s="252" t="s">
        <v>252</v>
      </c>
      <c r="J27" s="253"/>
      <c r="K27" s="254"/>
      <c r="L27" s="67">
        <v>40938</v>
      </c>
      <c r="M27" s="67">
        <v>41295</v>
      </c>
      <c r="N27" s="250"/>
      <c r="O27" s="255"/>
      <c r="P27" s="251"/>
      <c r="Q27" s="101"/>
      <c r="R27" s="101"/>
      <c r="S27" s="101"/>
      <c r="T27" s="19"/>
    </row>
    <row r="28" spans="2:20" ht="79.5" customHeight="1" x14ac:dyDescent="0.35">
      <c r="B28" s="3"/>
      <c r="C28" s="101"/>
      <c r="D28" s="101"/>
      <c r="E28" s="101"/>
      <c r="F28" s="250" t="s">
        <v>253</v>
      </c>
      <c r="G28" s="251"/>
      <c r="H28" s="66" t="s">
        <v>254</v>
      </c>
      <c r="I28" s="252" t="s">
        <v>255</v>
      </c>
      <c r="J28" s="253"/>
      <c r="K28" s="254"/>
      <c r="L28" s="67">
        <v>40956</v>
      </c>
      <c r="M28" s="67">
        <v>41521</v>
      </c>
      <c r="N28" s="250"/>
      <c r="O28" s="255"/>
      <c r="P28" s="251"/>
      <c r="Q28" s="101"/>
      <c r="R28" s="101"/>
      <c r="S28" s="101"/>
      <c r="T28" s="19"/>
    </row>
    <row r="29" spans="2:20" ht="79.5" customHeight="1" x14ac:dyDescent="0.35">
      <c r="B29" s="3"/>
      <c r="C29" s="101"/>
      <c r="D29" s="101"/>
      <c r="E29" s="101"/>
      <c r="F29" s="250" t="s">
        <v>256</v>
      </c>
      <c r="G29" s="251"/>
      <c r="H29" s="66" t="s">
        <v>257</v>
      </c>
      <c r="I29" s="252" t="s">
        <v>258</v>
      </c>
      <c r="J29" s="253"/>
      <c r="K29" s="254"/>
      <c r="L29" s="67">
        <v>41715</v>
      </c>
      <c r="M29" s="67">
        <v>42613</v>
      </c>
      <c r="N29" s="250"/>
      <c r="O29" s="255"/>
      <c r="P29" s="251"/>
      <c r="Q29" s="101"/>
      <c r="R29" s="101"/>
      <c r="S29" s="101"/>
      <c r="T29" s="19"/>
    </row>
    <row r="30" spans="2:20" ht="90.75" customHeight="1" x14ac:dyDescent="0.35">
      <c r="B30" s="3"/>
      <c r="C30" s="101"/>
      <c r="D30" s="101"/>
      <c r="E30" s="101"/>
      <c r="F30" s="250" t="s">
        <v>259</v>
      </c>
      <c r="G30" s="251"/>
      <c r="H30" s="66" t="s">
        <v>254</v>
      </c>
      <c r="I30" s="252" t="s">
        <v>260</v>
      </c>
      <c r="J30" s="253"/>
      <c r="K30" s="254"/>
      <c r="L30" s="67">
        <v>42818</v>
      </c>
      <c r="M30" s="67">
        <v>43154</v>
      </c>
      <c r="N30" s="250"/>
      <c r="O30" s="255"/>
      <c r="P30" s="251"/>
      <c r="Q30" s="101"/>
      <c r="R30" s="101"/>
      <c r="S30" s="101"/>
      <c r="T30" s="19"/>
    </row>
    <row r="31" spans="2:20" x14ac:dyDescent="0.35">
      <c r="B31" s="3"/>
      <c r="C31" s="101"/>
      <c r="D31" s="101"/>
      <c r="E31" s="101"/>
      <c r="F31" s="74"/>
      <c r="G31" s="75"/>
      <c r="H31" s="75"/>
      <c r="I31" s="262"/>
      <c r="J31" s="263"/>
      <c r="K31" s="76"/>
      <c r="L31" s="264" t="s">
        <v>133</v>
      </c>
      <c r="M31" s="265"/>
      <c r="N31" s="264" t="s">
        <v>134</v>
      </c>
      <c r="O31" s="266"/>
      <c r="P31" s="265"/>
      <c r="Q31" s="101"/>
      <c r="R31" s="101"/>
      <c r="S31" s="101"/>
      <c r="T31" s="19"/>
    </row>
    <row r="32" spans="2:20" x14ac:dyDescent="0.35">
      <c r="B32" s="3"/>
      <c r="C32" s="101"/>
      <c r="D32" s="101"/>
      <c r="E32" s="101"/>
      <c r="F32" s="101"/>
      <c r="G32" s="101"/>
      <c r="H32" s="101"/>
      <c r="I32" s="101"/>
      <c r="J32" s="101"/>
      <c r="K32" s="101"/>
      <c r="L32" s="101"/>
      <c r="M32" s="101"/>
      <c r="N32" s="101"/>
      <c r="O32" s="101"/>
      <c r="P32" s="101"/>
      <c r="Q32" s="101"/>
      <c r="R32" s="101"/>
      <c r="S32" s="101"/>
      <c r="T32" s="19"/>
    </row>
    <row r="33" spans="2:20" x14ac:dyDescent="0.35">
      <c r="B33" s="3"/>
      <c r="C33" s="101"/>
      <c r="D33" s="101"/>
      <c r="E33" s="101"/>
      <c r="F33" s="246" t="s">
        <v>61</v>
      </c>
      <c r="G33" s="247"/>
      <c r="H33" s="247"/>
      <c r="I33" s="248"/>
      <c r="J33" s="248"/>
      <c r="K33" s="248"/>
      <c r="L33" s="248"/>
      <c r="M33" s="247"/>
      <c r="N33" s="247"/>
      <c r="O33" s="247"/>
      <c r="P33" s="249"/>
      <c r="Q33" s="101"/>
      <c r="R33" s="101"/>
      <c r="S33" s="101"/>
      <c r="T33" s="19"/>
    </row>
    <row r="34" spans="2:20" ht="46.5" x14ac:dyDescent="0.35">
      <c r="B34" s="3"/>
      <c r="C34" s="101"/>
      <c r="D34" s="101"/>
      <c r="E34" s="101"/>
      <c r="F34" s="55"/>
      <c r="G34" s="55"/>
      <c r="H34" s="55"/>
      <c r="I34" s="62"/>
      <c r="J34" s="62"/>
      <c r="K34" s="62"/>
      <c r="L34" s="62" t="s">
        <v>45</v>
      </c>
      <c r="M34" s="55"/>
      <c r="N34" s="55"/>
      <c r="O34" s="55"/>
      <c r="P34" s="55"/>
      <c r="Q34" s="101"/>
      <c r="R34" s="101"/>
      <c r="S34" s="101"/>
      <c r="T34" s="19"/>
    </row>
    <row r="35" spans="2:20" ht="46.5" x14ac:dyDescent="0.35">
      <c r="B35" s="3"/>
      <c r="C35" s="101"/>
      <c r="D35" s="101"/>
      <c r="E35" s="101"/>
      <c r="F35" s="55"/>
      <c r="G35" s="55"/>
      <c r="H35" s="55"/>
      <c r="I35" s="237" t="s">
        <v>46</v>
      </c>
      <c r="J35" s="237"/>
      <c r="K35" s="60" t="s">
        <v>261</v>
      </c>
      <c r="L35" s="62"/>
      <c r="M35" s="55"/>
      <c r="N35" s="55"/>
      <c r="O35" s="55"/>
      <c r="P35" s="55"/>
      <c r="Q35" s="101"/>
      <c r="R35" s="101"/>
      <c r="S35" s="101"/>
      <c r="T35" s="19"/>
    </row>
    <row r="36" spans="2:20" x14ac:dyDescent="0.35">
      <c r="B36" s="3"/>
      <c r="C36" s="101"/>
      <c r="D36" s="101"/>
      <c r="E36" s="101"/>
      <c r="F36" s="55"/>
      <c r="G36" s="55"/>
      <c r="H36" s="55"/>
      <c r="I36" s="237" t="s">
        <v>77</v>
      </c>
      <c r="J36" s="237"/>
      <c r="K36" s="60" t="s">
        <v>47</v>
      </c>
      <c r="L36" s="103" t="s">
        <v>19</v>
      </c>
      <c r="M36" s="55"/>
      <c r="N36" s="55"/>
      <c r="O36" s="55"/>
      <c r="P36" s="55"/>
      <c r="Q36" s="101"/>
      <c r="R36" s="101"/>
      <c r="S36" s="101"/>
      <c r="T36" s="19"/>
    </row>
    <row r="37" spans="2:20" ht="69.75" customHeight="1" x14ac:dyDescent="0.35">
      <c r="B37" s="3"/>
      <c r="C37" s="101"/>
      <c r="D37" s="101"/>
      <c r="E37" s="101"/>
      <c r="F37" s="55"/>
      <c r="G37" s="55"/>
      <c r="H37" s="55"/>
      <c r="I37" s="237" t="s">
        <v>116</v>
      </c>
      <c r="J37" s="237"/>
      <c r="K37" s="62" t="s">
        <v>262</v>
      </c>
      <c r="L37" s="103" t="s">
        <v>19</v>
      </c>
      <c r="M37" s="55"/>
      <c r="N37" s="55"/>
      <c r="O37" s="55"/>
      <c r="P37" s="55"/>
      <c r="Q37" s="101"/>
      <c r="R37" s="101"/>
      <c r="S37" s="101"/>
      <c r="T37" s="19"/>
    </row>
    <row r="38" spans="2:20" ht="23.25" customHeight="1" x14ac:dyDescent="0.35">
      <c r="B38" s="3"/>
      <c r="C38" s="101"/>
      <c r="D38" s="101"/>
      <c r="E38" s="101"/>
      <c r="F38" s="55"/>
      <c r="G38" s="55"/>
      <c r="H38" s="55"/>
      <c r="I38" s="237" t="s">
        <v>48</v>
      </c>
      <c r="J38" s="237"/>
      <c r="K38" s="62" t="s">
        <v>49</v>
      </c>
      <c r="L38" s="103" t="s">
        <v>19</v>
      </c>
      <c r="M38" s="55"/>
      <c r="N38" s="55"/>
      <c r="O38" s="55"/>
      <c r="P38" s="55"/>
      <c r="Q38" s="101"/>
      <c r="R38" s="101"/>
      <c r="S38" s="101"/>
      <c r="T38" s="19"/>
    </row>
    <row r="39" spans="2:20" ht="23.25" customHeight="1" x14ac:dyDescent="0.35">
      <c r="B39" s="3"/>
      <c r="C39" s="101"/>
      <c r="D39" s="101"/>
      <c r="E39" s="101"/>
      <c r="F39" s="55"/>
      <c r="G39" s="55"/>
      <c r="H39" s="55"/>
      <c r="I39" s="237" t="s">
        <v>76</v>
      </c>
      <c r="J39" s="237"/>
      <c r="K39" s="62" t="s">
        <v>58</v>
      </c>
      <c r="L39" s="103" t="s">
        <v>19</v>
      </c>
      <c r="M39" s="55"/>
      <c r="N39" s="55"/>
      <c r="O39" s="55"/>
      <c r="P39" s="55"/>
      <c r="Q39" s="101"/>
      <c r="R39" s="101"/>
      <c r="S39" s="101"/>
      <c r="T39" s="19"/>
    </row>
    <row r="40" spans="2:20" x14ac:dyDescent="0.35">
      <c r="B40" s="3"/>
      <c r="C40" s="101"/>
      <c r="D40" s="101"/>
      <c r="E40" s="101"/>
      <c r="F40" s="77"/>
      <c r="G40" s="55"/>
      <c r="H40" s="55"/>
      <c r="I40" s="57"/>
      <c r="J40" s="57"/>
      <c r="K40" s="80"/>
      <c r="L40" s="57"/>
      <c r="M40" s="78"/>
      <c r="N40" s="55"/>
      <c r="O40" s="55"/>
      <c r="P40" s="79"/>
      <c r="Q40" s="101"/>
      <c r="R40" s="101"/>
      <c r="S40" s="101"/>
      <c r="T40" s="19"/>
    </row>
    <row r="41" spans="2:20" ht="23.25" customHeight="1" x14ac:dyDescent="0.35">
      <c r="B41" s="3"/>
      <c r="C41" s="101"/>
      <c r="D41" s="101"/>
      <c r="E41" s="101"/>
      <c r="F41" s="267" t="s">
        <v>51</v>
      </c>
      <c r="G41" s="268"/>
      <c r="H41" s="269"/>
      <c r="I41" s="273" t="s">
        <v>78</v>
      </c>
      <c r="J41" s="274"/>
      <c r="K41" s="274"/>
      <c r="L41" s="274"/>
      <c r="M41" s="274"/>
      <c r="N41" s="274"/>
      <c r="O41" s="274"/>
      <c r="P41" s="275"/>
      <c r="Q41" s="101"/>
      <c r="R41" s="101"/>
      <c r="S41" s="101"/>
      <c r="T41" s="19"/>
    </row>
    <row r="42" spans="2:20" x14ac:dyDescent="0.35">
      <c r="B42" s="3"/>
      <c r="C42" s="101"/>
      <c r="D42" s="101"/>
      <c r="E42" s="101"/>
      <c r="F42" s="270"/>
      <c r="G42" s="271"/>
      <c r="H42" s="272"/>
      <c r="I42" s="240"/>
      <c r="J42" s="241"/>
      <c r="K42" s="241"/>
      <c r="L42" s="241"/>
      <c r="M42" s="241"/>
      <c r="N42" s="241"/>
      <c r="O42" s="241"/>
      <c r="P42" s="242"/>
      <c r="Q42" s="101"/>
      <c r="R42" s="101"/>
      <c r="S42" s="101"/>
      <c r="T42" s="19"/>
    </row>
    <row r="43" spans="2:20" x14ac:dyDescent="0.35">
      <c r="B43" s="3"/>
      <c r="C43" s="101"/>
      <c r="D43" s="101"/>
      <c r="E43" s="101"/>
      <c r="F43" s="63"/>
      <c r="G43" s="63"/>
      <c r="H43" s="63"/>
      <c r="I43" s="63"/>
      <c r="J43" s="63" t="s">
        <v>52</v>
      </c>
      <c r="K43" s="63"/>
      <c r="L43" s="63"/>
      <c r="M43" s="63"/>
      <c r="N43" s="64"/>
      <c r="O43" s="64"/>
      <c r="P43" s="64"/>
      <c r="Q43" s="101"/>
      <c r="R43" s="101"/>
      <c r="S43" s="101"/>
      <c r="T43" s="19"/>
    </row>
    <row r="44" spans="2:20" x14ac:dyDescent="0.35">
      <c r="B44" s="3"/>
      <c r="C44" s="101"/>
      <c r="D44" s="101"/>
      <c r="E44" s="101"/>
      <c r="F44" s="240"/>
      <c r="G44" s="241"/>
      <c r="H44" s="242"/>
      <c r="I44" s="243" t="s">
        <v>53</v>
      </c>
      <c r="J44" s="244"/>
      <c r="K44" s="245"/>
      <c r="L44" s="243" t="s">
        <v>246</v>
      </c>
      <c r="M44" s="245"/>
      <c r="N44" s="243"/>
      <c r="O44" s="244"/>
      <c r="P44" s="245"/>
      <c r="Q44" s="101"/>
      <c r="R44" s="101"/>
      <c r="S44" s="101"/>
      <c r="T44" s="19"/>
    </row>
    <row r="45" spans="2:20" ht="106.5" customHeight="1" x14ac:dyDescent="0.35">
      <c r="B45" s="3"/>
      <c r="C45" s="101"/>
      <c r="D45" s="101"/>
      <c r="E45" s="101"/>
      <c r="F45" s="243" t="s">
        <v>55</v>
      </c>
      <c r="G45" s="245"/>
      <c r="H45" s="62" t="s">
        <v>56</v>
      </c>
      <c r="I45" s="243" t="s">
        <v>352</v>
      </c>
      <c r="J45" s="244"/>
      <c r="K45" s="245"/>
      <c r="L45" s="62" t="s">
        <v>10</v>
      </c>
      <c r="M45" s="62" t="s">
        <v>11</v>
      </c>
      <c r="N45" s="259" t="s">
        <v>15</v>
      </c>
      <c r="O45" s="260"/>
      <c r="P45" s="261"/>
      <c r="Q45" s="101"/>
      <c r="R45" s="101"/>
      <c r="S45" s="101"/>
      <c r="T45" s="19"/>
    </row>
    <row r="46" spans="2:20" ht="44.25" customHeight="1" x14ac:dyDescent="0.35">
      <c r="B46" s="3"/>
      <c r="C46" s="101"/>
      <c r="D46" s="101"/>
      <c r="E46" s="101"/>
      <c r="F46" s="250" t="s">
        <v>264</v>
      </c>
      <c r="G46" s="251"/>
      <c r="H46" s="66" t="s">
        <v>265</v>
      </c>
      <c r="I46" s="252" t="s">
        <v>266</v>
      </c>
      <c r="J46" s="253"/>
      <c r="K46" s="254"/>
      <c r="L46" s="67">
        <v>38750</v>
      </c>
      <c r="M46" s="67">
        <v>40122</v>
      </c>
      <c r="N46" s="250"/>
      <c r="O46" s="255"/>
      <c r="P46" s="251"/>
      <c r="Q46" s="101"/>
      <c r="R46" s="101"/>
      <c r="S46" s="101"/>
      <c r="T46" s="19"/>
    </row>
    <row r="47" spans="2:20" ht="44.25" customHeight="1" x14ac:dyDescent="0.35">
      <c r="B47" s="3"/>
      <c r="C47" s="101"/>
      <c r="D47" s="101"/>
      <c r="E47" s="101"/>
      <c r="F47" s="250" t="s">
        <v>267</v>
      </c>
      <c r="G47" s="251"/>
      <c r="H47" s="66" t="s">
        <v>265</v>
      </c>
      <c r="I47" s="252" t="s">
        <v>268</v>
      </c>
      <c r="J47" s="253"/>
      <c r="K47" s="254"/>
      <c r="L47" s="67"/>
      <c r="M47" s="67"/>
      <c r="N47" s="250" t="s">
        <v>269</v>
      </c>
      <c r="O47" s="255"/>
      <c r="P47" s="251"/>
      <c r="Q47" s="101"/>
      <c r="R47" s="101"/>
      <c r="S47" s="101"/>
      <c r="T47" s="19"/>
    </row>
    <row r="48" spans="2:20" ht="44.25" customHeight="1" x14ac:dyDescent="0.35">
      <c r="B48" s="3"/>
      <c r="C48" s="101"/>
      <c r="D48" s="101"/>
      <c r="E48" s="101"/>
      <c r="F48" s="252"/>
      <c r="G48" s="253"/>
      <c r="H48" s="253"/>
      <c r="I48" s="253"/>
      <c r="J48" s="253"/>
      <c r="K48" s="253"/>
      <c r="L48" s="253"/>
      <c r="M48" s="253"/>
      <c r="N48" s="253"/>
      <c r="O48" s="253"/>
      <c r="P48" s="254"/>
      <c r="Q48" s="101"/>
      <c r="R48" s="101"/>
      <c r="S48" s="101"/>
      <c r="T48" s="19"/>
    </row>
    <row r="49" spans="2:20" x14ac:dyDescent="0.35">
      <c r="B49" s="3"/>
      <c r="C49" s="101"/>
      <c r="D49" s="101"/>
      <c r="E49" s="101"/>
      <c r="F49" s="74"/>
      <c r="G49" s="75"/>
      <c r="H49" s="75"/>
      <c r="I49" s="262"/>
      <c r="J49" s="263"/>
      <c r="K49" s="76"/>
      <c r="L49" s="264" t="s">
        <v>133</v>
      </c>
      <c r="M49" s="265"/>
      <c r="N49" s="264" t="s">
        <v>270</v>
      </c>
      <c r="O49" s="266"/>
      <c r="P49" s="265"/>
      <c r="Q49" s="101"/>
      <c r="R49" s="101"/>
      <c r="S49" s="101"/>
      <c r="T49" s="19"/>
    </row>
    <row r="50" spans="2:20" x14ac:dyDescent="0.35">
      <c r="B50" s="3"/>
      <c r="C50" s="101"/>
      <c r="D50" s="101"/>
      <c r="E50" s="101"/>
      <c r="F50" s="82"/>
      <c r="G50" s="82"/>
      <c r="H50" s="82"/>
      <c r="I50" s="83"/>
      <c r="J50" s="83"/>
      <c r="K50" s="84"/>
      <c r="L50" s="85"/>
      <c r="M50" s="85"/>
      <c r="N50" s="85"/>
      <c r="O50" s="85"/>
      <c r="P50" s="85"/>
      <c r="Q50" s="101"/>
      <c r="R50" s="101"/>
      <c r="S50" s="101"/>
      <c r="T50" s="19"/>
    </row>
    <row r="51" spans="2:20" x14ac:dyDescent="0.35">
      <c r="B51" s="3"/>
      <c r="C51" s="101"/>
      <c r="D51" s="101"/>
      <c r="E51" s="101"/>
      <c r="F51" s="246" t="s">
        <v>62</v>
      </c>
      <c r="G51" s="247"/>
      <c r="H51" s="247"/>
      <c r="I51" s="248"/>
      <c r="J51" s="248"/>
      <c r="K51" s="248"/>
      <c r="L51" s="248"/>
      <c r="M51" s="247"/>
      <c r="N51" s="247"/>
      <c r="O51" s="247"/>
      <c r="P51" s="249"/>
      <c r="Q51" s="101"/>
      <c r="R51" s="101"/>
      <c r="S51" s="101"/>
      <c r="T51" s="19"/>
    </row>
    <row r="52" spans="2:20" ht="46.5" x14ac:dyDescent="0.35">
      <c r="B52" s="3"/>
      <c r="C52" s="101"/>
      <c r="D52" s="101"/>
      <c r="E52" s="101"/>
      <c r="F52" s="55"/>
      <c r="G52" s="55"/>
      <c r="H52" s="55"/>
      <c r="I52" s="62"/>
      <c r="J52" s="62"/>
      <c r="K52" s="62"/>
      <c r="L52" s="62" t="s">
        <v>45</v>
      </c>
      <c r="M52" s="55"/>
      <c r="N52" s="55"/>
      <c r="O52" s="55"/>
      <c r="P52" s="55"/>
      <c r="Q52" s="101"/>
      <c r="R52" s="101"/>
      <c r="S52" s="101"/>
      <c r="T52" s="19"/>
    </row>
    <row r="53" spans="2:20" ht="46.5" x14ac:dyDescent="0.35">
      <c r="B53" s="3"/>
      <c r="C53" s="101"/>
      <c r="D53" s="101"/>
      <c r="E53" s="101"/>
      <c r="F53" s="55"/>
      <c r="G53" s="55"/>
      <c r="H53" s="55"/>
      <c r="I53" s="237" t="s">
        <v>46</v>
      </c>
      <c r="J53" s="237"/>
      <c r="K53" s="60" t="s">
        <v>271</v>
      </c>
      <c r="L53" s="62"/>
      <c r="M53" s="55"/>
      <c r="N53" s="55"/>
      <c r="O53" s="55"/>
      <c r="P53" s="55"/>
      <c r="Q53" s="101"/>
      <c r="R53" s="101"/>
      <c r="S53" s="101"/>
      <c r="T53" s="19"/>
    </row>
    <row r="54" spans="2:20" x14ac:dyDescent="0.35">
      <c r="B54" s="3"/>
      <c r="C54" s="101"/>
      <c r="D54" s="101"/>
      <c r="E54" s="101"/>
      <c r="F54" s="55"/>
      <c r="G54" s="55"/>
      <c r="H54" s="55"/>
      <c r="I54" s="237" t="s">
        <v>80</v>
      </c>
      <c r="J54" s="237"/>
      <c r="K54" s="60" t="s">
        <v>57</v>
      </c>
      <c r="L54" s="103" t="s">
        <v>19</v>
      </c>
      <c r="M54" s="55"/>
      <c r="N54" s="55"/>
      <c r="O54" s="55"/>
      <c r="P54" s="55"/>
      <c r="Q54" s="101"/>
      <c r="R54" s="101"/>
      <c r="S54" s="101"/>
      <c r="T54" s="19"/>
    </row>
    <row r="55" spans="2:20" ht="69.75" customHeight="1" x14ac:dyDescent="0.35">
      <c r="B55" s="3"/>
      <c r="C55" s="101"/>
      <c r="D55" s="101"/>
      <c r="E55" s="101"/>
      <c r="F55" s="55"/>
      <c r="G55" s="55"/>
      <c r="H55" s="55"/>
      <c r="I55" s="331" t="s">
        <v>117</v>
      </c>
      <c r="J55" s="332"/>
      <c r="K55" s="62" t="s">
        <v>272</v>
      </c>
      <c r="L55" s="103" t="s">
        <v>19</v>
      </c>
      <c r="M55" s="55"/>
      <c r="N55" s="55"/>
      <c r="O55" s="55"/>
      <c r="P55" s="55"/>
      <c r="Q55" s="101"/>
      <c r="R55" s="101"/>
      <c r="S55" s="101"/>
      <c r="T55" s="19"/>
    </row>
    <row r="56" spans="2:20" ht="23.25" customHeight="1" x14ac:dyDescent="0.35">
      <c r="B56" s="3"/>
      <c r="C56" s="101"/>
      <c r="D56" s="101"/>
      <c r="E56" s="101"/>
      <c r="F56" s="55"/>
      <c r="G56" s="55"/>
      <c r="H56" s="55"/>
      <c r="I56" s="331" t="s">
        <v>48</v>
      </c>
      <c r="J56" s="332"/>
      <c r="K56" s="62" t="s">
        <v>49</v>
      </c>
      <c r="L56" s="103" t="s">
        <v>19</v>
      </c>
      <c r="M56" s="55"/>
      <c r="N56" s="55"/>
      <c r="O56" s="55"/>
      <c r="P56" s="55"/>
      <c r="Q56" s="101"/>
      <c r="R56" s="101"/>
      <c r="S56" s="101"/>
      <c r="T56" s="19"/>
    </row>
    <row r="57" spans="2:20" ht="23.25" customHeight="1" x14ac:dyDescent="0.35">
      <c r="B57" s="3"/>
      <c r="C57" s="101"/>
      <c r="D57" s="101"/>
      <c r="E57" s="101"/>
      <c r="F57" s="55"/>
      <c r="G57" s="55"/>
      <c r="H57" s="55"/>
      <c r="I57" s="237" t="s">
        <v>76</v>
      </c>
      <c r="J57" s="237"/>
      <c r="K57" s="62" t="s">
        <v>58</v>
      </c>
      <c r="L57" s="103" t="s">
        <v>19</v>
      </c>
      <c r="M57" s="55"/>
      <c r="N57" s="55"/>
      <c r="O57" s="55"/>
      <c r="P57" s="55"/>
      <c r="Q57" s="101"/>
      <c r="R57" s="101"/>
      <c r="S57" s="101"/>
      <c r="T57" s="19"/>
    </row>
    <row r="58" spans="2:20" x14ac:dyDescent="0.35">
      <c r="B58" s="3"/>
      <c r="C58" s="101"/>
      <c r="D58" s="101"/>
      <c r="E58" s="101"/>
      <c r="F58" s="77"/>
      <c r="G58" s="55"/>
      <c r="H58" s="55"/>
      <c r="K58" s="80"/>
      <c r="L58" s="57"/>
      <c r="M58" s="78"/>
      <c r="N58" s="55"/>
      <c r="O58" s="55"/>
      <c r="P58" s="79"/>
      <c r="Q58" s="101"/>
      <c r="R58" s="101"/>
      <c r="S58" s="101"/>
      <c r="T58" s="19"/>
    </row>
    <row r="59" spans="2:20" ht="23.25" customHeight="1" x14ac:dyDescent="0.35">
      <c r="B59" s="3"/>
      <c r="C59" s="101"/>
      <c r="D59" s="101"/>
      <c r="E59" s="101"/>
      <c r="F59" s="267" t="s">
        <v>51</v>
      </c>
      <c r="G59" s="268"/>
      <c r="H59" s="269"/>
      <c r="I59" s="273" t="s">
        <v>118</v>
      </c>
      <c r="J59" s="274"/>
      <c r="K59" s="274"/>
      <c r="L59" s="274"/>
      <c r="M59" s="274"/>
      <c r="N59" s="274"/>
      <c r="O59" s="274"/>
      <c r="P59" s="275"/>
      <c r="Q59" s="101"/>
      <c r="R59" s="101"/>
      <c r="S59" s="101"/>
      <c r="T59" s="19"/>
    </row>
    <row r="60" spans="2:20" x14ac:dyDescent="0.35">
      <c r="B60" s="3"/>
      <c r="C60" s="101"/>
      <c r="D60" s="101"/>
      <c r="E60" s="101"/>
      <c r="F60" s="270"/>
      <c r="G60" s="271"/>
      <c r="H60" s="272"/>
      <c r="I60" s="240"/>
      <c r="J60" s="241"/>
      <c r="K60" s="241"/>
      <c r="L60" s="241"/>
      <c r="M60" s="241"/>
      <c r="N60" s="241"/>
      <c r="O60" s="241"/>
      <c r="P60" s="242"/>
      <c r="Q60" s="101"/>
      <c r="R60" s="101"/>
      <c r="S60" s="101"/>
      <c r="T60" s="19"/>
    </row>
    <row r="61" spans="2:20" x14ac:dyDescent="0.35">
      <c r="B61" s="3"/>
      <c r="C61" s="101"/>
      <c r="D61" s="101"/>
      <c r="E61" s="101"/>
      <c r="F61" s="63"/>
      <c r="G61" s="63"/>
      <c r="H61" s="63"/>
      <c r="I61" s="63"/>
      <c r="J61" s="63" t="s">
        <v>52</v>
      </c>
      <c r="K61" s="63"/>
      <c r="L61" s="63"/>
      <c r="M61" s="63"/>
      <c r="N61" s="64"/>
      <c r="O61" s="64"/>
      <c r="P61" s="64"/>
      <c r="Q61" s="101"/>
      <c r="R61" s="101"/>
      <c r="S61" s="101"/>
      <c r="T61" s="19"/>
    </row>
    <row r="62" spans="2:20" x14ac:dyDescent="0.35">
      <c r="B62" s="3"/>
      <c r="C62" s="101"/>
      <c r="D62" s="101"/>
      <c r="E62" s="101"/>
      <c r="F62" s="240"/>
      <c r="G62" s="241"/>
      <c r="H62" s="242"/>
      <c r="I62" s="243" t="s">
        <v>53</v>
      </c>
      <c r="J62" s="244"/>
      <c r="K62" s="245"/>
      <c r="L62" s="243" t="s">
        <v>54</v>
      </c>
      <c r="M62" s="245"/>
      <c r="N62" s="243"/>
      <c r="O62" s="244"/>
      <c r="P62" s="245"/>
      <c r="Q62" s="101"/>
      <c r="R62" s="101"/>
      <c r="S62" s="101"/>
      <c r="T62" s="19"/>
    </row>
    <row r="63" spans="2:20" ht="125.25" customHeight="1" x14ac:dyDescent="0.35">
      <c r="B63" s="3"/>
      <c r="C63" s="101"/>
      <c r="D63" s="101"/>
      <c r="E63" s="101"/>
      <c r="F63" s="243" t="s">
        <v>55</v>
      </c>
      <c r="G63" s="245"/>
      <c r="H63" s="62" t="s">
        <v>56</v>
      </c>
      <c r="I63" s="243" t="s">
        <v>273</v>
      </c>
      <c r="J63" s="244"/>
      <c r="K63" s="245"/>
      <c r="L63" s="62" t="s">
        <v>10</v>
      </c>
      <c r="M63" s="62" t="s">
        <v>11</v>
      </c>
      <c r="N63" s="259" t="s">
        <v>15</v>
      </c>
      <c r="O63" s="260"/>
      <c r="P63" s="261"/>
      <c r="Q63" s="101"/>
      <c r="R63" s="101"/>
      <c r="S63" s="101"/>
      <c r="T63" s="19"/>
    </row>
    <row r="64" spans="2:20" ht="65.25" customHeight="1" x14ac:dyDescent="0.35">
      <c r="B64" s="3"/>
      <c r="C64" s="101"/>
      <c r="D64" s="101"/>
      <c r="E64" s="101"/>
      <c r="F64" s="250" t="s">
        <v>30</v>
      </c>
      <c r="G64" s="251"/>
      <c r="H64" s="66" t="s">
        <v>274</v>
      </c>
      <c r="I64" s="252"/>
      <c r="J64" s="253"/>
      <c r="K64" s="254"/>
      <c r="L64" s="67"/>
      <c r="M64" s="67"/>
      <c r="N64" s="276" t="s">
        <v>291</v>
      </c>
      <c r="O64" s="277"/>
      <c r="P64" s="278"/>
      <c r="Q64" s="101"/>
      <c r="R64" s="101"/>
      <c r="S64" s="101"/>
      <c r="T64" s="19"/>
    </row>
    <row r="65" spans="2:20" ht="63" customHeight="1" x14ac:dyDescent="0.35">
      <c r="B65" s="3"/>
      <c r="C65" s="101"/>
      <c r="D65" s="101"/>
      <c r="E65" s="101"/>
      <c r="F65" s="250" t="s">
        <v>30</v>
      </c>
      <c r="G65" s="251"/>
      <c r="H65" s="66" t="s">
        <v>274</v>
      </c>
      <c r="I65" s="252"/>
      <c r="J65" s="253"/>
      <c r="K65" s="254"/>
      <c r="L65" s="67"/>
      <c r="M65" s="67"/>
      <c r="N65" s="276" t="s">
        <v>291</v>
      </c>
      <c r="O65" s="277"/>
      <c r="P65" s="278"/>
      <c r="Q65" s="101"/>
      <c r="R65" s="101"/>
      <c r="S65" s="101"/>
      <c r="T65" s="19"/>
    </row>
    <row r="66" spans="2:20" x14ac:dyDescent="0.35">
      <c r="B66" s="3"/>
      <c r="C66" s="101"/>
      <c r="D66" s="101"/>
      <c r="E66" s="101"/>
      <c r="F66" s="252"/>
      <c r="G66" s="253"/>
      <c r="H66" s="253"/>
      <c r="I66" s="253"/>
      <c r="J66" s="253"/>
      <c r="K66" s="253"/>
      <c r="L66" s="253"/>
      <c r="M66" s="253"/>
      <c r="N66" s="253"/>
      <c r="O66" s="253"/>
      <c r="P66" s="254"/>
      <c r="Q66" s="101"/>
      <c r="R66" s="101"/>
      <c r="S66" s="101"/>
      <c r="T66" s="19"/>
    </row>
    <row r="67" spans="2:20" x14ac:dyDescent="0.35">
      <c r="B67" s="3"/>
      <c r="C67" s="101"/>
      <c r="D67" s="101"/>
      <c r="E67" s="101"/>
      <c r="F67" s="74"/>
      <c r="G67" s="75"/>
      <c r="H67" s="75"/>
      <c r="I67" s="262"/>
      <c r="J67" s="263"/>
      <c r="K67" s="76"/>
      <c r="L67" s="289" t="s">
        <v>50</v>
      </c>
      <c r="M67" s="290"/>
      <c r="N67" s="289" t="s">
        <v>59</v>
      </c>
      <c r="O67" s="291"/>
      <c r="P67" s="290"/>
      <c r="Q67" s="101"/>
      <c r="R67" s="101"/>
      <c r="S67" s="101"/>
      <c r="T67" s="19"/>
    </row>
    <row r="68" spans="2:20" x14ac:dyDescent="0.35">
      <c r="B68" s="3"/>
      <c r="C68" s="101"/>
      <c r="D68" s="101"/>
      <c r="E68" s="101"/>
      <c r="F68" s="82"/>
      <c r="G68" s="82"/>
      <c r="H68" s="82"/>
      <c r="I68" s="83"/>
      <c r="J68" s="83"/>
      <c r="K68" s="84"/>
      <c r="L68" s="85"/>
      <c r="M68" s="85"/>
      <c r="N68" s="85"/>
      <c r="O68" s="85"/>
      <c r="P68" s="85"/>
      <c r="Q68" s="101"/>
      <c r="R68" s="101"/>
      <c r="S68" s="101"/>
      <c r="T68" s="19"/>
    </row>
    <row r="69" spans="2:20" x14ac:dyDescent="0.35">
      <c r="B69" s="3"/>
      <c r="C69" s="101"/>
      <c r="D69" s="101"/>
      <c r="E69" s="101"/>
      <c r="F69" s="82"/>
      <c r="G69" s="82"/>
      <c r="H69" s="82"/>
      <c r="I69" s="83"/>
      <c r="J69" s="83"/>
      <c r="K69" s="84"/>
      <c r="L69" s="85"/>
      <c r="M69" s="85"/>
      <c r="N69" s="85"/>
      <c r="O69" s="85"/>
      <c r="P69" s="85"/>
      <c r="Q69" s="101"/>
      <c r="R69" s="101"/>
      <c r="S69" s="101"/>
      <c r="T69" s="19"/>
    </row>
    <row r="70" spans="2:20" x14ac:dyDescent="0.35">
      <c r="B70" s="3"/>
      <c r="C70" s="101"/>
      <c r="D70" s="101"/>
      <c r="E70" s="101"/>
      <c r="F70" s="82"/>
      <c r="G70" s="82"/>
      <c r="H70" s="82"/>
      <c r="I70" s="83"/>
      <c r="J70" s="83"/>
      <c r="K70" s="84"/>
      <c r="L70" s="85"/>
      <c r="M70" s="85"/>
      <c r="N70" s="85"/>
      <c r="O70" s="85"/>
      <c r="P70" s="85"/>
      <c r="Q70" s="101"/>
      <c r="R70" s="101"/>
      <c r="S70" s="101"/>
      <c r="T70" s="19"/>
    </row>
    <row r="71" spans="2:20" ht="24" thickBot="1" x14ac:dyDescent="0.4">
      <c r="B71" s="3"/>
      <c r="C71" s="101"/>
      <c r="D71" s="101"/>
      <c r="E71" s="101"/>
      <c r="F71" s="101"/>
      <c r="G71" s="101"/>
      <c r="H71" s="101"/>
      <c r="I71" s="101"/>
      <c r="J71" s="101"/>
      <c r="K71" s="101"/>
      <c r="L71" s="101"/>
      <c r="M71" s="101"/>
      <c r="N71" s="101"/>
      <c r="O71" s="101"/>
      <c r="P71" s="101"/>
      <c r="Q71" s="101"/>
      <c r="R71" s="101"/>
      <c r="S71" s="101"/>
      <c r="T71" s="19"/>
    </row>
    <row r="72" spans="2:20" ht="35.25" customHeight="1" thickBot="1" x14ac:dyDescent="0.4">
      <c r="B72" s="341" t="s">
        <v>59</v>
      </c>
      <c r="C72" s="342"/>
      <c r="D72" s="342"/>
      <c r="E72" s="342"/>
      <c r="F72" s="342"/>
      <c r="G72" s="342"/>
      <c r="H72" s="342"/>
      <c r="I72" s="342"/>
      <c r="J72" s="342"/>
      <c r="K72" s="342"/>
      <c r="L72" s="342"/>
      <c r="M72" s="342"/>
      <c r="N72" s="342"/>
      <c r="O72" s="342"/>
      <c r="P72" s="342"/>
      <c r="Q72" s="342"/>
      <c r="R72" s="342"/>
      <c r="S72" s="342"/>
      <c r="T72" s="343"/>
    </row>
    <row r="73" spans="2:20" x14ac:dyDescent="0.35">
      <c r="B73" s="228" t="s">
        <v>27</v>
      </c>
      <c r="C73" s="229"/>
      <c r="D73" s="229"/>
      <c r="E73" s="229"/>
      <c r="F73" s="229"/>
      <c r="G73" s="229"/>
      <c r="H73" s="229"/>
      <c r="I73" s="229"/>
      <c r="J73" s="229"/>
      <c r="K73" s="229"/>
      <c r="L73" s="229"/>
      <c r="M73" s="229"/>
      <c r="N73" s="229"/>
      <c r="O73" s="229"/>
      <c r="P73" s="229"/>
      <c r="Q73" s="229"/>
      <c r="R73" s="229"/>
      <c r="S73" s="229"/>
      <c r="T73" s="230"/>
    </row>
    <row r="74" spans="2:20" ht="24" thickBot="1" x14ac:dyDescent="0.4">
      <c r="B74" s="231"/>
      <c r="C74" s="232"/>
      <c r="D74" s="232"/>
      <c r="E74" s="232"/>
      <c r="F74" s="232"/>
      <c r="G74" s="232"/>
      <c r="H74" s="232"/>
      <c r="I74" s="232"/>
      <c r="J74" s="232"/>
      <c r="K74" s="232"/>
      <c r="L74" s="232"/>
      <c r="M74" s="232"/>
      <c r="N74" s="232"/>
      <c r="O74" s="232"/>
      <c r="P74" s="232"/>
      <c r="Q74" s="232"/>
      <c r="R74" s="232"/>
      <c r="S74" s="232"/>
      <c r="T74" s="233"/>
    </row>
    <row r="75" spans="2:20" customFormat="1" x14ac:dyDescent="0.25">
      <c r="B75" s="293" t="s">
        <v>0</v>
      </c>
      <c r="C75" s="294"/>
      <c r="D75" s="294"/>
      <c r="E75" s="294"/>
      <c r="F75" s="294"/>
      <c r="G75" s="294"/>
      <c r="H75" s="294"/>
      <c r="I75" s="294"/>
      <c r="J75" s="295"/>
      <c r="K75" s="344">
        <v>1000000000</v>
      </c>
      <c r="L75" s="344"/>
      <c r="M75" s="344"/>
      <c r="N75" s="344"/>
      <c r="O75" s="345" t="str">
        <f>+IF(K82&gt;=K81,"CUMPLE","NO  CUMPLE")</f>
        <v>NO  CUMPLE</v>
      </c>
      <c r="P75" s="279"/>
      <c r="Q75" s="280"/>
      <c r="R75" s="281"/>
      <c r="S75" s="1"/>
      <c r="T75" s="16"/>
    </row>
    <row r="76" spans="2:20" customFormat="1" x14ac:dyDescent="0.25">
      <c r="B76" s="285" t="s">
        <v>40</v>
      </c>
      <c r="C76" s="286"/>
      <c r="D76" s="287"/>
      <c r="E76" s="41" t="s">
        <v>41</v>
      </c>
      <c r="F76" s="288" t="s">
        <v>275</v>
      </c>
      <c r="G76" s="288"/>
      <c r="H76" s="288"/>
      <c r="I76" s="36">
        <v>0.9</v>
      </c>
      <c r="J76" s="42"/>
      <c r="K76" s="43"/>
      <c r="L76" s="43"/>
      <c r="M76" s="43"/>
      <c r="N76" s="43"/>
      <c r="O76" s="346"/>
      <c r="P76" s="279"/>
      <c r="Q76" s="280"/>
      <c r="R76" s="281"/>
      <c r="S76" s="1"/>
      <c r="T76" s="16"/>
    </row>
    <row r="77" spans="2:20" customFormat="1" x14ac:dyDescent="0.25">
      <c r="B77" s="288" t="s">
        <v>42</v>
      </c>
      <c r="C77" s="288"/>
      <c r="D77" s="288"/>
      <c r="E77" s="41" t="s">
        <v>43</v>
      </c>
      <c r="F77" s="288" t="s">
        <v>276</v>
      </c>
      <c r="G77" s="288"/>
      <c r="H77" s="288"/>
      <c r="I77" s="36">
        <v>0.1</v>
      </c>
      <c r="J77" s="42"/>
      <c r="K77" s="43"/>
      <c r="L77" s="43"/>
      <c r="M77" s="43"/>
      <c r="N77" s="43"/>
      <c r="O77" s="346"/>
      <c r="P77" s="279"/>
      <c r="Q77" s="280"/>
      <c r="R77" s="281"/>
      <c r="S77" s="1"/>
      <c r="T77" s="16"/>
    </row>
    <row r="78" spans="2:20" customFormat="1" x14ac:dyDescent="0.25">
      <c r="B78" s="288" t="s">
        <v>42</v>
      </c>
      <c r="C78" s="288"/>
      <c r="D78" s="288"/>
      <c r="E78" s="41" t="s">
        <v>43</v>
      </c>
      <c r="F78" s="288"/>
      <c r="G78" s="288"/>
      <c r="H78" s="288"/>
      <c r="I78" s="41"/>
      <c r="J78" s="42"/>
      <c r="K78" s="43"/>
      <c r="L78" s="43"/>
      <c r="M78" s="43"/>
      <c r="N78" s="43"/>
      <c r="O78" s="346"/>
      <c r="P78" s="279"/>
      <c r="Q78" s="280"/>
      <c r="R78" s="281"/>
      <c r="S78" s="1"/>
      <c r="T78" s="16"/>
    </row>
    <row r="79" spans="2:20" customFormat="1" x14ac:dyDescent="0.25">
      <c r="B79" s="303" t="s">
        <v>67</v>
      </c>
      <c r="C79" s="304"/>
      <c r="D79" s="304"/>
      <c r="E79" s="304"/>
      <c r="F79" s="304"/>
      <c r="G79" s="304"/>
      <c r="H79" s="304"/>
      <c r="I79" s="304"/>
      <c r="J79" s="305"/>
      <c r="K79" s="340">
        <f>(K75*0.5)/D143</f>
        <v>640.00655366710953</v>
      </c>
      <c r="L79" s="340"/>
      <c r="M79" s="340"/>
      <c r="N79" s="340"/>
      <c r="O79" s="346"/>
      <c r="P79" s="279"/>
      <c r="Q79" s="280"/>
      <c r="R79" s="281"/>
      <c r="S79" s="1"/>
      <c r="T79" s="16"/>
    </row>
    <row r="80" spans="2:20" customFormat="1" x14ac:dyDescent="0.25">
      <c r="B80" s="303" t="s">
        <v>39</v>
      </c>
      <c r="C80" s="304"/>
      <c r="D80" s="304"/>
      <c r="E80" s="304"/>
      <c r="F80" s="304"/>
      <c r="G80" s="304"/>
      <c r="H80" s="304"/>
      <c r="I80" s="304"/>
      <c r="J80" s="305"/>
      <c r="K80" s="340">
        <f>(K75*0.2)/D143</f>
        <v>256.00262146684383</v>
      </c>
      <c r="L80" s="340"/>
      <c r="M80" s="340"/>
      <c r="N80" s="340"/>
      <c r="O80" s="346"/>
      <c r="P80" s="279"/>
      <c r="Q80" s="280"/>
      <c r="R80" s="281"/>
      <c r="S80" s="1"/>
      <c r="T80" s="16"/>
    </row>
    <row r="81" spans="2:46" customFormat="1" x14ac:dyDescent="0.25">
      <c r="B81" s="303" t="s">
        <v>277</v>
      </c>
      <c r="C81" s="304"/>
      <c r="D81" s="304"/>
      <c r="E81" s="304"/>
      <c r="F81" s="304"/>
      <c r="G81" s="304"/>
      <c r="H81" s="304"/>
      <c r="I81" s="304"/>
      <c r="J81" s="305"/>
      <c r="K81" s="340">
        <f>(K75*1.5)/D143</f>
        <v>1920.0196610013286</v>
      </c>
      <c r="L81" s="340"/>
      <c r="M81" s="340"/>
      <c r="N81" s="340"/>
      <c r="O81" s="346"/>
      <c r="P81" s="279"/>
      <c r="Q81" s="280"/>
      <c r="R81" s="281"/>
      <c r="S81" s="1"/>
      <c r="T81" s="16"/>
    </row>
    <row r="82" spans="2:46" customFormat="1" x14ac:dyDescent="0.25">
      <c r="B82" s="303" t="s">
        <v>1</v>
      </c>
      <c r="C82" s="304"/>
      <c r="D82" s="304"/>
      <c r="E82" s="304"/>
      <c r="F82" s="304"/>
      <c r="G82" s="304"/>
      <c r="H82" s="304"/>
      <c r="I82" s="304"/>
      <c r="J82" s="305"/>
      <c r="K82" s="340">
        <f>+S93</f>
        <v>0</v>
      </c>
      <c r="L82" s="340"/>
      <c r="M82" s="340"/>
      <c r="N82" s="340"/>
      <c r="O82" s="347"/>
      <c r="P82" s="282"/>
      <c r="Q82" s="283"/>
      <c r="R82" s="284"/>
      <c r="S82" s="1"/>
      <c r="T82" s="17"/>
    </row>
    <row r="83" spans="2:46" customFormat="1" ht="12.75" customHeight="1" x14ac:dyDescent="0.25">
      <c r="B83" s="94"/>
      <c r="C83" s="95"/>
      <c r="D83" s="95"/>
      <c r="E83" s="95"/>
      <c r="F83" s="95"/>
      <c r="G83" s="95"/>
      <c r="H83" s="95"/>
      <c r="I83" s="95"/>
      <c r="J83" s="96"/>
      <c r="K83" s="97"/>
      <c r="L83" s="97"/>
      <c r="M83" s="97"/>
      <c r="N83" s="97"/>
      <c r="O83" s="98"/>
      <c r="P83" s="38"/>
      <c r="Q83" s="39"/>
      <c r="R83" s="40"/>
      <c r="S83" s="1"/>
      <c r="T83" s="17"/>
    </row>
    <row r="85" spans="2:46" x14ac:dyDescent="0.35">
      <c r="B85" s="52"/>
      <c r="C85" s="53"/>
      <c r="D85" s="53"/>
      <c r="E85" s="53"/>
      <c r="F85" s="53"/>
      <c r="G85" s="53"/>
      <c r="H85" s="53"/>
      <c r="I85" s="53"/>
      <c r="J85" s="53"/>
      <c r="K85" s="53"/>
      <c r="L85" s="53"/>
      <c r="M85" s="53"/>
      <c r="N85" s="53"/>
      <c r="O85" s="2"/>
      <c r="P85" s="2"/>
      <c r="Q85" s="2"/>
      <c r="R85" s="2"/>
      <c r="S85" s="2"/>
      <c r="T85" s="18"/>
      <c r="W85" s="58"/>
      <c r="X85" s="58"/>
      <c r="Y85" s="58"/>
      <c r="Z85" s="58"/>
      <c r="AA85" s="58"/>
      <c r="AB85" s="58"/>
      <c r="AC85" s="58"/>
      <c r="AD85" s="58"/>
      <c r="AE85" s="58"/>
      <c r="AF85" s="58"/>
      <c r="AG85" s="58"/>
      <c r="AH85" s="58"/>
      <c r="AI85" s="58"/>
      <c r="AJ85" s="58"/>
      <c r="AK85" s="58"/>
      <c r="AL85" s="58"/>
      <c r="AM85" s="58"/>
      <c r="AN85" s="58"/>
      <c r="AO85" s="58"/>
      <c r="AP85" s="58"/>
      <c r="AQ85" s="58"/>
      <c r="AR85" s="58"/>
      <c r="AS85" s="58"/>
      <c r="AT85" s="58"/>
    </row>
    <row r="86" spans="2:46" ht="75" customHeight="1" x14ac:dyDescent="0.35">
      <c r="B86" s="5"/>
      <c r="C86" s="313" t="s">
        <v>2</v>
      </c>
      <c r="D86" s="313" t="s">
        <v>3</v>
      </c>
      <c r="E86" s="316" t="s">
        <v>4</v>
      </c>
      <c r="F86" s="313" t="s">
        <v>5</v>
      </c>
      <c r="G86" s="6" t="s">
        <v>6</v>
      </c>
      <c r="H86" s="313" t="s">
        <v>66</v>
      </c>
      <c r="I86" s="313" t="s">
        <v>65</v>
      </c>
      <c r="J86" s="313" t="s">
        <v>7</v>
      </c>
      <c r="K86" s="313" t="s">
        <v>8</v>
      </c>
      <c r="L86" s="313" t="s">
        <v>9</v>
      </c>
      <c r="M86" s="313" t="s">
        <v>10</v>
      </c>
      <c r="N86" s="313" t="s">
        <v>11</v>
      </c>
      <c r="O86" s="313" t="s">
        <v>12</v>
      </c>
      <c r="P86" s="306" t="s">
        <v>13</v>
      </c>
      <c r="Q86" s="306" t="s">
        <v>14</v>
      </c>
      <c r="R86" s="309" t="s">
        <v>63</v>
      </c>
      <c r="S86" s="309" t="s">
        <v>64</v>
      </c>
      <c r="T86" s="311" t="s">
        <v>15</v>
      </c>
      <c r="W86" s="58"/>
      <c r="X86" s="58"/>
      <c r="Y86" s="58"/>
      <c r="Z86" s="58"/>
      <c r="AA86" s="58"/>
      <c r="AB86" s="58"/>
      <c r="AC86" s="58"/>
      <c r="AD86" s="58"/>
      <c r="AE86" s="58"/>
      <c r="AF86" s="58"/>
      <c r="AG86" s="58"/>
      <c r="AH86" s="58"/>
      <c r="AI86" s="58"/>
      <c r="AJ86" s="58"/>
      <c r="AK86" s="58"/>
      <c r="AL86" s="58"/>
      <c r="AM86" s="58"/>
      <c r="AN86" s="58"/>
      <c r="AO86" s="58"/>
      <c r="AP86" s="58"/>
      <c r="AQ86" s="58"/>
      <c r="AR86" s="58"/>
      <c r="AS86" s="58"/>
      <c r="AT86" s="58"/>
    </row>
    <row r="87" spans="2:46" x14ac:dyDescent="0.35">
      <c r="B87" s="5"/>
      <c r="C87" s="315"/>
      <c r="D87" s="315"/>
      <c r="E87" s="317"/>
      <c r="F87" s="315"/>
      <c r="G87" s="313" t="s">
        <v>16</v>
      </c>
      <c r="H87" s="315"/>
      <c r="I87" s="315"/>
      <c r="J87" s="315"/>
      <c r="K87" s="315"/>
      <c r="L87" s="315"/>
      <c r="M87" s="315"/>
      <c r="N87" s="315"/>
      <c r="O87" s="315"/>
      <c r="P87" s="307"/>
      <c r="Q87" s="307"/>
      <c r="R87" s="310"/>
      <c r="S87" s="310"/>
      <c r="T87" s="312"/>
      <c r="W87" s="58"/>
      <c r="X87" s="58"/>
      <c r="Y87" s="58"/>
      <c r="Z87" s="58"/>
      <c r="AA87" s="58"/>
      <c r="AB87" s="58"/>
      <c r="AC87" s="58"/>
      <c r="AD87" s="58"/>
      <c r="AE87" s="58"/>
      <c r="AF87" s="58"/>
      <c r="AG87" s="58"/>
      <c r="AH87" s="58"/>
      <c r="AI87" s="58"/>
      <c r="AJ87" s="58"/>
      <c r="AK87" s="58"/>
      <c r="AL87" s="58"/>
      <c r="AM87" s="58"/>
      <c r="AN87" s="58"/>
      <c r="AO87" s="58"/>
      <c r="AP87" s="58"/>
      <c r="AQ87" s="58"/>
      <c r="AR87" s="58"/>
      <c r="AS87" s="58"/>
      <c r="AT87" s="58"/>
    </row>
    <row r="88" spans="2:46" ht="90.75" customHeight="1" x14ac:dyDescent="0.35">
      <c r="B88" s="5"/>
      <c r="C88" s="314"/>
      <c r="D88" s="314"/>
      <c r="E88" s="318"/>
      <c r="F88" s="314"/>
      <c r="G88" s="314"/>
      <c r="H88" s="314"/>
      <c r="I88" s="314"/>
      <c r="J88" s="314"/>
      <c r="K88" s="314"/>
      <c r="L88" s="314"/>
      <c r="M88" s="314"/>
      <c r="N88" s="314"/>
      <c r="O88" s="314"/>
      <c r="P88" s="308"/>
      <c r="Q88" s="308"/>
      <c r="R88" s="6" t="s">
        <v>17</v>
      </c>
      <c r="S88" s="6" t="s">
        <v>18</v>
      </c>
      <c r="T88" s="20"/>
      <c r="W88" s="58"/>
      <c r="X88" s="58"/>
      <c r="Y88" s="58"/>
      <c r="Z88" s="58"/>
      <c r="AA88" s="58"/>
      <c r="AB88" s="58"/>
      <c r="AC88" s="58"/>
      <c r="AD88" s="58"/>
      <c r="AE88" s="58"/>
      <c r="AF88" s="58"/>
      <c r="AG88" s="58"/>
      <c r="AH88" s="58"/>
      <c r="AI88" s="58"/>
      <c r="AJ88" s="58"/>
      <c r="AK88" s="58"/>
      <c r="AL88" s="58"/>
      <c r="AM88" s="58"/>
      <c r="AN88" s="58"/>
      <c r="AO88" s="58"/>
      <c r="AP88" s="58"/>
      <c r="AQ88" s="58"/>
      <c r="AR88" s="58"/>
      <c r="AS88" s="58"/>
      <c r="AT88" s="58"/>
    </row>
    <row r="89" spans="2:46" ht="94.5" customHeight="1" x14ac:dyDescent="0.35">
      <c r="B89" s="5"/>
      <c r="C89" s="6">
        <v>1</v>
      </c>
      <c r="D89" s="144" t="s">
        <v>253</v>
      </c>
      <c r="E89" s="144" t="s">
        <v>275</v>
      </c>
      <c r="F89" s="144">
        <v>1</v>
      </c>
      <c r="G89" s="144">
        <v>368</v>
      </c>
      <c r="H89" s="158" t="s">
        <v>278</v>
      </c>
      <c r="I89" s="142" t="s">
        <v>19</v>
      </c>
      <c r="J89" s="144" t="s">
        <v>279</v>
      </c>
      <c r="K89" s="144" t="s">
        <v>31</v>
      </c>
      <c r="L89" s="145">
        <v>0.5</v>
      </c>
      <c r="M89" s="146">
        <v>40956</v>
      </c>
      <c r="N89" s="146">
        <v>41521</v>
      </c>
      <c r="O89" s="144">
        <v>2013</v>
      </c>
      <c r="P89" s="144" t="s">
        <v>21</v>
      </c>
      <c r="Q89" s="147">
        <v>443928845</v>
      </c>
      <c r="R89" s="8">
        <f>+Q89*L89</f>
        <v>221964422.5</v>
      </c>
      <c r="S89" s="88"/>
      <c r="T89" s="157" t="s">
        <v>280</v>
      </c>
      <c r="W89" s="58"/>
      <c r="X89" s="58"/>
      <c r="Y89" s="58"/>
      <c r="Z89" s="58"/>
      <c r="AA89" s="58"/>
      <c r="AB89" s="58"/>
      <c r="AC89" s="58"/>
      <c r="AD89" s="58"/>
      <c r="AE89" s="58"/>
      <c r="AF89" s="58"/>
      <c r="AG89" s="58"/>
      <c r="AH89" s="58"/>
      <c r="AI89" s="58"/>
      <c r="AJ89" s="58"/>
      <c r="AK89" s="58"/>
      <c r="AL89" s="58"/>
      <c r="AM89" s="58"/>
      <c r="AN89" s="58"/>
      <c r="AO89" s="58"/>
      <c r="AP89" s="58"/>
      <c r="AQ89" s="58"/>
      <c r="AR89" s="58"/>
      <c r="AS89" s="58"/>
      <c r="AT89" s="58"/>
    </row>
    <row r="90" spans="2:46" ht="91.5" customHeight="1" x14ac:dyDescent="0.35">
      <c r="B90" s="5"/>
      <c r="C90" s="6">
        <v>2</v>
      </c>
      <c r="D90" s="144" t="s">
        <v>256</v>
      </c>
      <c r="E90" s="144" t="s">
        <v>275</v>
      </c>
      <c r="F90" s="144">
        <v>3</v>
      </c>
      <c r="G90" s="144">
        <v>460005359</v>
      </c>
      <c r="H90" s="158" t="s">
        <v>281</v>
      </c>
      <c r="I90" s="142" t="s">
        <v>19</v>
      </c>
      <c r="J90" s="144" t="s">
        <v>282</v>
      </c>
      <c r="K90" s="144" t="s">
        <v>31</v>
      </c>
      <c r="L90" s="145">
        <v>0.75</v>
      </c>
      <c r="M90" s="146">
        <v>41715</v>
      </c>
      <c r="N90" s="146">
        <v>42613</v>
      </c>
      <c r="O90" s="144">
        <v>2016</v>
      </c>
      <c r="P90" s="144" t="s">
        <v>21</v>
      </c>
      <c r="Q90" s="147">
        <v>1583529725</v>
      </c>
      <c r="R90" s="8">
        <f t="shared" ref="R90:R92" si="0">+Q90*L90</f>
        <v>1187647293.75</v>
      </c>
      <c r="S90" s="88"/>
      <c r="T90" s="157" t="s">
        <v>280</v>
      </c>
      <c r="W90" s="58"/>
      <c r="X90" s="58"/>
      <c r="Y90" s="58"/>
      <c r="Z90" s="58"/>
      <c r="AA90" s="58"/>
      <c r="AB90" s="58"/>
      <c r="AC90" s="58"/>
      <c r="AD90" s="58"/>
      <c r="AE90" s="58"/>
      <c r="AF90" s="58"/>
      <c r="AG90" s="58"/>
      <c r="AH90" s="58"/>
      <c r="AI90" s="58"/>
      <c r="AJ90" s="58"/>
      <c r="AK90" s="58"/>
      <c r="AL90" s="58"/>
      <c r="AM90" s="58"/>
      <c r="AN90" s="58"/>
      <c r="AO90" s="58"/>
      <c r="AP90" s="58"/>
      <c r="AQ90" s="58"/>
      <c r="AR90" s="58"/>
      <c r="AS90" s="58"/>
      <c r="AT90" s="58"/>
    </row>
    <row r="91" spans="2:46" ht="99" customHeight="1" x14ac:dyDescent="0.35">
      <c r="B91" s="5"/>
      <c r="C91" s="6">
        <v>3</v>
      </c>
      <c r="D91" s="144" t="s">
        <v>283</v>
      </c>
      <c r="E91" s="144" t="s">
        <v>275</v>
      </c>
      <c r="F91" s="144">
        <v>4</v>
      </c>
      <c r="G91" s="144">
        <v>129</v>
      </c>
      <c r="H91" s="158" t="s">
        <v>284</v>
      </c>
      <c r="I91" s="142" t="s">
        <v>19</v>
      </c>
      <c r="J91" s="144" t="s">
        <v>285</v>
      </c>
      <c r="K91" s="144" t="s">
        <v>31</v>
      </c>
      <c r="L91" s="145">
        <v>0.9</v>
      </c>
      <c r="M91" s="146">
        <v>41879</v>
      </c>
      <c r="N91" s="146">
        <v>42136</v>
      </c>
      <c r="O91" s="144">
        <v>2015</v>
      </c>
      <c r="P91" s="144" t="s">
        <v>21</v>
      </c>
      <c r="Q91" s="147">
        <v>234354200</v>
      </c>
      <c r="R91" s="8">
        <f t="shared" si="0"/>
        <v>210918780</v>
      </c>
      <c r="S91" s="88"/>
      <c r="T91" s="157" t="s">
        <v>280</v>
      </c>
      <c r="W91" s="58"/>
      <c r="X91" s="292"/>
      <c r="Y91" s="292"/>
      <c r="Z91" s="292"/>
      <c r="AA91" s="292"/>
      <c r="AB91" s="292"/>
      <c r="AC91" s="292"/>
      <c r="AD91" s="292"/>
      <c r="AE91" s="292"/>
      <c r="AF91" s="292"/>
      <c r="AG91" s="292"/>
      <c r="AH91" s="292"/>
      <c r="AI91" s="292"/>
      <c r="AJ91" s="292"/>
      <c r="AK91" s="292"/>
      <c r="AL91" s="292"/>
      <c r="AM91" s="292"/>
      <c r="AN91" s="292"/>
      <c r="AO91" s="292"/>
      <c r="AP91" s="292"/>
      <c r="AQ91" s="292"/>
      <c r="AR91" s="292"/>
      <c r="AS91" s="292"/>
      <c r="AT91" s="292"/>
    </row>
    <row r="92" spans="2:46" ht="113.25" customHeight="1" x14ac:dyDescent="0.35">
      <c r="B92" s="5"/>
      <c r="C92" s="6">
        <v>4</v>
      </c>
      <c r="D92" s="144" t="s">
        <v>286</v>
      </c>
      <c r="E92" s="144" t="s">
        <v>287</v>
      </c>
      <c r="F92" s="144">
        <v>44</v>
      </c>
      <c r="G92" s="144" t="s">
        <v>288</v>
      </c>
      <c r="H92" s="158" t="s">
        <v>289</v>
      </c>
      <c r="I92" s="142" t="s">
        <v>19</v>
      </c>
      <c r="J92" s="144" t="s">
        <v>30</v>
      </c>
      <c r="K92" s="144" t="s">
        <v>31</v>
      </c>
      <c r="L92" s="145">
        <v>0.2</v>
      </c>
      <c r="M92" s="146">
        <v>39615</v>
      </c>
      <c r="N92" s="146">
        <v>41502</v>
      </c>
      <c r="O92" s="144">
        <v>2013</v>
      </c>
      <c r="P92" s="144" t="s">
        <v>21</v>
      </c>
      <c r="Q92" s="147">
        <v>28736581560</v>
      </c>
      <c r="R92" s="8">
        <f t="shared" si="0"/>
        <v>5747316312</v>
      </c>
      <c r="S92" s="88"/>
      <c r="T92" s="157" t="s">
        <v>280</v>
      </c>
      <c r="W92" s="58"/>
      <c r="X92" s="292"/>
      <c r="Y92" s="292"/>
      <c r="Z92" s="292"/>
      <c r="AA92" s="292"/>
      <c r="AB92" s="292"/>
      <c r="AC92" s="292"/>
      <c r="AD92" s="292"/>
      <c r="AE92" s="292"/>
      <c r="AF92" s="292"/>
      <c r="AG92" s="292"/>
      <c r="AH92" s="292"/>
      <c r="AI92" s="292"/>
      <c r="AJ92" s="292"/>
      <c r="AK92" s="292"/>
      <c r="AL92" s="292"/>
      <c r="AM92" s="292"/>
      <c r="AN92" s="292"/>
      <c r="AO92" s="292"/>
      <c r="AP92" s="292"/>
      <c r="AQ92" s="292"/>
      <c r="AR92" s="292"/>
      <c r="AS92" s="292"/>
      <c r="AT92" s="292"/>
    </row>
    <row r="93" spans="2:46" x14ac:dyDescent="0.35">
      <c r="B93" s="5"/>
      <c r="C93" s="6">
        <v>5</v>
      </c>
      <c r="D93" s="44"/>
      <c r="E93" s="44"/>
      <c r="F93" s="44"/>
      <c r="G93" s="44"/>
      <c r="H93" s="44"/>
      <c r="I93" s="44"/>
      <c r="J93" s="44"/>
      <c r="K93" s="44"/>
      <c r="L93" s="7"/>
      <c r="M93" s="87"/>
      <c r="N93" s="87"/>
      <c r="O93" s="87"/>
      <c r="P93" s="87"/>
      <c r="Q93" s="87"/>
      <c r="R93" s="6" t="s">
        <v>22</v>
      </c>
      <c r="S93" s="9">
        <f>+SUM(S89:S92)</f>
        <v>0</v>
      </c>
      <c r="T93" s="21"/>
      <c r="W93" s="58"/>
      <c r="X93" s="292"/>
      <c r="Y93" s="292"/>
      <c r="Z93" s="292"/>
      <c r="AA93" s="292"/>
      <c r="AB93" s="292"/>
      <c r="AC93" s="292"/>
      <c r="AD93" s="292"/>
      <c r="AE93" s="292"/>
      <c r="AF93" s="292"/>
      <c r="AG93" s="292"/>
      <c r="AH93" s="292"/>
      <c r="AI93" s="292"/>
      <c r="AJ93" s="292"/>
      <c r="AK93" s="292"/>
      <c r="AL93" s="292"/>
      <c r="AM93" s="292"/>
      <c r="AN93" s="292"/>
      <c r="AO93" s="292"/>
      <c r="AP93" s="292"/>
      <c r="AQ93" s="292"/>
      <c r="AR93" s="292"/>
      <c r="AS93" s="292"/>
      <c r="AT93" s="292"/>
    </row>
    <row r="94" spans="2:46" x14ac:dyDescent="0.35">
      <c r="B94" s="5"/>
      <c r="C94" s="6">
        <v>6</v>
      </c>
      <c r="D94" s="44"/>
      <c r="E94" s="44"/>
      <c r="F94" s="44"/>
      <c r="G94" s="44"/>
      <c r="H94" s="44"/>
      <c r="I94" s="44"/>
      <c r="J94" s="44"/>
      <c r="K94" s="44"/>
      <c r="L94" s="7"/>
      <c r="M94" s="87"/>
      <c r="N94" s="87"/>
      <c r="O94" s="87"/>
      <c r="P94" s="87"/>
      <c r="Q94" s="87"/>
      <c r="R94" s="8"/>
      <c r="S94" s="9"/>
      <c r="T94" s="21"/>
      <c r="W94" s="58"/>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row>
    <row r="95" spans="2:46" x14ac:dyDescent="0.35">
      <c r="B95" s="5"/>
      <c r="C95" s="6">
        <v>7</v>
      </c>
      <c r="D95" s="44"/>
      <c r="E95" s="44"/>
      <c r="F95" s="44"/>
      <c r="G95" s="44"/>
      <c r="H95" s="44"/>
      <c r="I95" s="44"/>
      <c r="J95" s="44"/>
      <c r="K95" s="44"/>
      <c r="L95" s="7"/>
      <c r="M95" s="87"/>
      <c r="N95" s="87"/>
      <c r="O95" s="87"/>
      <c r="P95" s="87"/>
      <c r="Q95" s="87"/>
      <c r="R95" s="8"/>
      <c r="S95" s="9"/>
      <c r="T95" s="21"/>
      <c r="W95" s="58"/>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row>
    <row r="96" spans="2:46" x14ac:dyDescent="0.35">
      <c r="B96" s="5"/>
      <c r="C96" s="6">
        <v>8</v>
      </c>
      <c r="D96" s="44"/>
      <c r="E96" s="44"/>
      <c r="F96" s="44"/>
      <c r="G96" s="44"/>
      <c r="H96" s="44"/>
      <c r="I96" s="44"/>
      <c r="J96" s="44"/>
      <c r="K96" s="44"/>
      <c r="L96" s="7"/>
      <c r="M96" s="87"/>
      <c r="N96" s="87"/>
      <c r="O96" s="87"/>
      <c r="P96" s="87"/>
      <c r="Q96" s="87"/>
      <c r="R96" s="8"/>
      <c r="S96" s="9"/>
      <c r="T96" s="21"/>
      <c r="W96" s="58"/>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row>
    <row r="97" spans="2:46" x14ac:dyDescent="0.35">
      <c r="B97" s="5"/>
      <c r="C97" s="6">
        <v>9</v>
      </c>
      <c r="D97" s="44"/>
      <c r="E97" s="44"/>
      <c r="F97" s="44"/>
      <c r="G97" s="44"/>
      <c r="H97" s="44"/>
      <c r="I97" s="44"/>
      <c r="J97" s="44"/>
      <c r="K97" s="44"/>
      <c r="L97" s="7"/>
      <c r="M97" s="87"/>
      <c r="N97" s="87"/>
      <c r="O97" s="87"/>
      <c r="P97" s="87"/>
      <c r="Q97" s="87"/>
      <c r="R97" s="8"/>
      <c r="S97" s="9"/>
      <c r="T97" s="21"/>
      <c r="W97" s="58"/>
      <c r="X97" s="100"/>
      <c r="Y97" s="100"/>
      <c r="Z97" s="100"/>
      <c r="AA97" s="100"/>
      <c r="AB97" s="100"/>
      <c r="AC97" s="100"/>
      <c r="AD97" s="100"/>
      <c r="AE97" s="100"/>
      <c r="AF97" s="100"/>
      <c r="AG97" s="100"/>
      <c r="AH97" s="100"/>
      <c r="AI97" s="100"/>
      <c r="AJ97" s="100"/>
      <c r="AK97" s="100"/>
      <c r="AL97" s="100"/>
      <c r="AM97" s="100"/>
      <c r="AN97" s="100"/>
      <c r="AO97" s="100"/>
      <c r="AP97" s="100"/>
      <c r="AQ97" s="100"/>
      <c r="AR97" s="100"/>
      <c r="AS97" s="100"/>
      <c r="AT97" s="100"/>
    </row>
    <row r="98" spans="2:46" x14ac:dyDescent="0.35">
      <c r="B98" s="5"/>
      <c r="C98" s="6">
        <v>10</v>
      </c>
      <c r="D98" s="44"/>
      <c r="E98" s="44"/>
      <c r="F98" s="44"/>
      <c r="G98" s="44"/>
      <c r="H98" s="44"/>
      <c r="I98" s="44"/>
      <c r="J98" s="44"/>
      <c r="K98" s="44"/>
      <c r="L98" s="7"/>
      <c r="M98" s="87"/>
      <c r="N98" s="87"/>
      <c r="O98" s="87"/>
      <c r="P98" s="87"/>
      <c r="Q98" s="87"/>
      <c r="R98" s="8"/>
      <c r="S98" s="9"/>
      <c r="T98" s="20"/>
      <c r="W98" s="58"/>
      <c r="X98" s="58"/>
      <c r="Y98" s="58"/>
      <c r="Z98" s="58"/>
      <c r="AA98" s="58"/>
      <c r="AB98" s="58"/>
      <c r="AC98" s="58"/>
      <c r="AD98" s="58"/>
      <c r="AE98" s="58"/>
      <c r="AF98" s="58"/>
      <c r="AG98" s="58"/>
      <c r="AH98" s="58"/>
      <c r="AI98" s="58"/>
      <c r="AJ98" s="58"/>
      <c r="AK98" s="58"/>
      <c r="AL98" s="58"/>
      <c r="AM98" s="58"/>
      <c r="AN98" s="58"/>
      <c r="AO98" s="58"/>
      <c r="AP98" s="58"/>
      <c r="AQ98" s="58"/>
      <c r="AR98" s="58"/>
      <c r="AS98" s="58"/>
      <c r="AT98" s="58"/>
    </row>
    <row r="99" spans="2:46" ht="24" thickBot="1" x14ac:dyDescent="0.4">
      <c r="B99" s="52"/>
      <c r="C99" s="53"/>
      <c r="D99" s="53"/>
      <c r="E99" s="53"/>
      <c r="F99" s="53"/>
      <c r="G99" s="53"/>
      <c r="H99" s="53"/>
      <c r="I99" s="53"/>
      <c r="J99" s="53"/>
      <c r="K99" s="53"/>
      <c r="L99" s="53"/>
      <c r="M99" s="53"/>
      <c r="N99" s="53"/>
      <c r="O99" s="53"/>
      <c r="P99" s="53"/>
      <c r="Q99" s="53"/>
      <c r="R99" s="6" t="s">
        <v>290</v>
      </c>
      <c r="S99" s="9"/>
      <c r="T99" s="54"/>
      <c r="W99" s="58"/>
      <c r="X99" s="58"/>
      <c r="Y99" s="58"/>
      <c r="Z99" s="58"/>
      <c r="AA99" s="58"/>
      <c r="AB99" s="58"/>
      <c r="AC99" s="58"/>
      <c r="AD99" s="58"/>
      <c r="AE99" s="58"/>
      <c r="AF99" s="58"/>
      <c r="AG99" s="58"/>
      <c r="AH99" s="58"/>
      <c r="AI99" s="58"/>
      <c r="AJ99" s="58"/>
      <c r="AK99" s="58"/>
      <c r="AL99" s="58"/>
      <c r="AM99" s="58"/>
      <c r="AN99" s="58"/>
      <c r="AO99" s="58"/>
      <c r="AP99" s="58"/>
      <c r="AQ99" s="58"/>
      <c r="AR99" s="58"/>
      <c r="AS99" s="58"/>
      <c r="AT99" s="58"/>
    </row>
    <row r="100" spans="2:46" customFormat="1" x14ac:dyDescent="0.25">
      <c r="B100" s="293" t="s">
        <v>0</v>
      </c>
      <c r="C100" s="294"/>
      <c r="D100" s="294"/>
      <c r="E100" s="294"/>
      <c r="F100" s="294"/>
      <c r="G100" s="294"/>
      <c r="H100" s="294"/>
      <c r="I100" s="294"/>
      <c r="J100" s="295"/>
      <c r="K100" s="335">
        <v>1000000000</v>
      </c>
      <c r="L100" s="336"/>
      <c r="M100" s="336"/>
      <c r="N100" s="296" t="str">
        <f>+IF(K102&gt;=K101,"CUMPLE","NO  CUMPLE")</f>
        <v>NO  CUMPLE</v>
      </c>
      <c r="O100" s="339"/>
      <c r="P100" s="299"/>
      <c r="Q100" s="300"/>
      <c r="R100" s="301"/>
      <c r="S100" s="1"/>
      <c r="T100" s="16"/>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row>
    <row r="101" spans="2:46" customFormat="1" x14ac:dyDescent="0.25">
      <c r="B101" s="303" t="s">
        <v>68</v>
      </c>
      <c r="C101" s="304"/>
      <c r="D101" s="304"/>
      <c r="E101" s="304"/>
      <c r="F101" s="304"/>
      <c r="G101" s="304"/>
      <c r="H101" s="304"/>
      <c r="I101" s="304"/>
      <c r="J101" s="305"/>
      <c r="K101" s="337">
        <v>1920</v>
      </c>
      <c r="L101" s="338"/>
      <c r="M101" s="338"/>
      <c r="N101" s="297"/>
      <c r="O101" s="339"/>
      <c r="P101" s="299"/>
      <c r="Q101" s="300"/>
      <c r="R101" s="301"/>
      <c r="S101" s="1"/>
      <c r="T101" s="16"/>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row>
    <row r="102" spans="2:46" customFormat="1" ht="42" customHeight="1" x14ac:dyDescent="0.25">
      <c r="B102" s="303" t="s">
        <v>1</v>
      </c>
      <c r="C102" s="304"/>
      <c r="D102" s="304"/>
      <c r="E102" s="304"/>
      <c r="F102" s="304"/>
      <c r="G102" s="304"/>
      <c r="H102" s="304"/>
      <c r="I102" s="304"/>
      <c r="J102" s="305"/>
      <c r="K102" s="337">
        <f>+S93</f>
        <v>0</v>
      </c>
      <c r="L102" s="338"/>
      <c r="M102" s="338"/>
      <c r="N102" s="298"/>
      <c r="O102" s="339"/>
      <c r="P102" s="302"/>
      <c r="Q102" s="300"/>
      <c r="R102" s="301"/>
      <c r="S102" s="1"/>
      <c r="T102" s="16"/>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row>
    <row r="103" spans="2:46" x14ac:dyDescent="0.35">
      <c r="B103" s="3"/>
      <c r="C103" s="101"/>
      <c r="D103" s="101"/>
      <c r="E103" s="101"/>
      <c r="F103" s="101"/>
      <c r="G103" s="101"/>
      <c r="H103" s="101"/>
      <c r="I103" s="101"/>
      <c r="J103" s="101"/>
      <c r="K103" s="101"/>
      <c r="L103" s="101"/>
      <c r="M103" s="101"/>
      <c r="N103" s="101"/>
      <c r="O103" s="101"/>
      <c r="P103" s="326" t="s">
        <v>15</v>
      </c>
      <c r="Q103" s="326"/>
      <c r="R103" s="326"/>
      <c r="S103" s="101"/>
      <c r="T103" s="19"/>
      <c r="W103" s="58"/>
      <c r="X103" s="327"/>
      <c r="Y103" s="327"/>
      <c r="Z103" s="327"/>
      <c r="AA103" s="327"/>
      <c r="AB103" s="327"/>
      <c r="AC103" s="327"/>
      <c r="AD103" s="327"/>
      <c r="AE103" s="327"/>
      <c r="AF103" s="327"/>
      <c r="AG103" s="327"/>
      <c r="AH103" s="327"/>
      <c r="AI103" s="327"/>
      <c r="AJ103" s="327"/>
      <c r="AK103" s="327"/>
      <c r="AL103" s="327"/>
      <c r="AM103" s="327"/>
      <c r="AN103" s="327"/>
      <c r="AO103" s="327"/>
      <c r="AP103" s="327"/>
      <c r="AQ103" s="327"/>
      <c r="AR103" s="327"/>
      <c r="AS103" s="327"/>
      <c r="AT103" s="327"/>
    </row>
    <row r="104" spans="2:46" ht="54.75" customHeight="1" x14ac:dyDescent="0.35">
      <c r="B104" s="322" t="s">
        <v>69</v>
      </c>
      <c r="C104" s="323"/>
      <c r="D104" s="323"/>
      <c r="E104" s="323"/>
      <c r="F104" s="323"/>
      <c r="G104" s="323"/>
      <c r="H104" s="323"/>
      <c r="I104" s="323"/>
      <c r="J104" s="323"/>
      <c r="K104" s="323"/>
      <c r="L104" s="323"/>
      <c r="M104" s="323"/>
      <c r="N104" s="113" t="s">
        <v>19</v>
      </c>
      <c r="O104" s="149"/>
      <c r="P104" s="328" t="s">
        <v>105</v>
      </c>
      <c r="Q104" s="329"/>
      <c r="R104" s="330"/>
      <c r="S104" s="101"/>
      <c r="T104" s="19"/>
      <c r="W104" s="58"/>
      <c r="X104" s="327"/>
      <c r="Y104" s="327"/>
      <c r="Z104" s="327"/>
      <c r="AA104" s="327"/>
      <c r="AB104" s="327"/>
      <c r="AC104" s="327"/>
      <c r="AD104" s="327"/>
      <c r="AE104" s="327"/>
      <c r="AF104" s="327"/>
      <c r="AG104" s="327"/>
      <c r="AH104" s="327"/>
      <c r="AI104" s="327"/>
      <c r="AJ104" s="327"/>
      <c r="AK104" s="327"/>
      <c r="AL104" s="327"/>
      <c r="AM104" s="327"/>
      <c r="AN104" s="327"/>
      <c r="AO104" s="327"/>
      <c r="AP104" s="327"/>
      <c r="AQ104" s="327"/>
      <c r="AR104" s="327"/>
      <c r="AS104" s="327"/>
      <c r="AT104" s="327"/>
    </row>
    <row r="105" spans="2:46" ht="64.5" customHeight="1" x14ac:dyDescent="0.35">
      <c r="B105" s="322" t="s">
        <v>29</v>
      </c>
      <c r="C105" s="323"/>
      <c r="D105" s="323"/>
      <c r="E105" s="323"/>
      <c r="F105" s="323"/>
      <c r="G105" s="323"/>
      <c r="H105" s="323"/>
      <c r="I105" s="323"/>
      <c r="J105" s="323"/>
      <c r="K105" s="323"/>
      <c r="L105" s="323"/>
      <c r="M105" s="323"/>
      <c r="N105" s="113" t="s">
        <v>19</v>
      </c>
      <c r="O105" s="149"/>
      <c r="P105" s="319"/>
      <c r="Q105" s="320"/>
      <c r="R105" s="321"/>
      <c r="S105" s="101"/>
      <c r="T105" s="19"/>
      <c r="W105" s="58"/>
      <c r="X105" s="58"/>
      <c r="Y105" s="58"/>
      <c r="Z105" s="58"/>
      <c r="AA105" s="58"/>
      <c r="AB105" s="58"/>
      <c r="AC105" s="58"/>
      <c r="AD105" s="58"/>
      <c r="AE105" s="58"/>
      <c r="AF105" s="58"/>
      <c r="AG105" s="58"/>
      <c r="AH105" s="58"/>
      <c r="AI105" s="58"/>
      <c r="AJ105" s="58"/>
      <c r="AK105" s="58"/>
      <c r="AL105" s="58"/>
      <c r="AM105" s="58"/>
      <c r="AN105" s="58"/>
      <c r="AO105" s="58"/>
      <c r="AP105" s="58"/>
      <c r="AQ105" s="58"/>
      <c r="AR105" s="58"/>
      <c r="AS105" s="58"/>
      <c r="AT105" s="58"/>
    </row>
    <row r="106" spans="2:46" ht="61.5" customHeight="1" x14ac:dyDescent="0.35">
      <c r="B106" s="322" t="s">
        <v>28</v>
      </c>
      <c r="C106" s="323"/>
      <c r="D106" s="323"/>
      <c r="E106" s="323"/>
      <c r="F106" s="323"/>
      <c r="G106" s="323"/>
      <c r="H106" s="323"/>
      <c r="I106" s="323"/>
      <c r="J106" s="323"/>
      <c r="K106" s="323"/>
      <c r="L106" s="323"/>
      <c r="M106" s="323"/>
      <c r="N106" s="113" t="s">
        <v>19</v>
      </c>
      <c r="O106" s="149"/>
      <c r="P106" s="319"/>
      <c r="Q106" s="320"/>
      <c r="R106" s="321"/>
      <c r="S106" s="101"/>
      <c r="T106" s="19"/>
      <c r="W106" s="58"/>
      <c r="X106" s="58"/>
      <c r="Y106" s="58"/>
      <c r="Z106" s="58"/>
      <c r="AA106" s="58"/>
      <c r="AB106" s="58"/>
      <c r="AC106" s="58"/>
      <c r="AD106" s="58"/>
      <c r="AE106" s="58"/>
      <c r="AF106" s="58"/>
      <c r="AG106" s="58"/>
      <c r="AH106" s="58"/>
      <c r="AI106" s="58"/>
      <c r="AJ106" s="58"/>
      <c r="AK106" s="58"/>
      <c r="AL106" s="58"/>
      <c r="AM106" s="58"/>
      <c r="AN106" s="58"/>
      <c r="AO106" s="58"/>
      <c r="AP106" s="58"/>
      <c r="AQ106" s="58"/>
      <c r="AR106" s="58"/>
      <c r="AS106" s="58"/>
      <c r="AT106" s="58"/>
    </row>
    <row r="107" spans="2:46" ht="51.75" customHeight="1" x14ac:dyDescent="0.35">
      <c r="B107" s="322" t="s">
        <v>70</v>
      </c>
      <c r="C107" s="323"/>
      <c r="D107" s="323"/>
      <c r="E107" s="323"/>
      <c r="F107" s="323"/>
      <c r="G107" s="323"/>
      <c r="H107" s="323"/>
      <c r="I107" s="323"/>
      <c r="J107" s="323"/>
      <c r="K107" s="323"/>
      <c r="L107" s="323"/>
      <c r="M107" s="323"/>
      <c r="N107" s="102" t="s">
        <v>290</v>
      </c>
      <c r="O107" s="149"/>
      <c r="P107" s="319"/>
      <c r="Q107" s="320"/>
      <c r="R107" s="321"/>
      <c r="S107" s="2"/>
      <c r="T107" s="18"/>
      <c r="W107" s="58"/>
      <c r="X107" s="58"/>
      <c r="Y107" s="58"/>
      <c r="Z107" s="58"/>
      <c r="AA107" s="58"/>
      <c r="AB107" s="58"/>
      <c r="AC107" s="58"/>
      <c r="AD107" s="58"/>
      <c r="AE107" s="58"/>
      <c r="AF107" s="58"/>
      <c r="AG107" s="58"/>
      <c r="AH107" s="58"/>
      <c r="AI107" s="58"/>
      <c r="AJ107" s="58"/>
      <c r="AK107" s="58"/>
      <c r="AL107" s="58"/>
      <c r="AM107" s="58"/>
      <c r="AN107" s="58"/>
      <c r="AO107" s="58"/>
      <c r="AP107" s="58"/>
      <c r="AQ107" s="58"/>
      <c r="AR107" s="58"/>
      <c r="AS107" s="58"/>
      <c r="AT107" s="58"/>
    </row>
    <row r="108" spans="2:46" x14ac:dyDescent="0.35">
      <c r="B108" s="324" t="s">
        <v>22</v>
      </c>
      <c r="C108" s="325"/>
      <c r="D108" s="325"/>
      <c r="E108" s="325"/>
      <c r="F108" s="325"/>
      <c r="G108" s="325"/>
      <c r="H108" s="325"/>
      <c r="I108" s="325"/>
      <c r="J108" s="325"/>
      <c r="K108" s="325"/>
      <c r="L108" s="325"/>
      <c r="M108" s="325"/>
      <c r="N108" s="325"/>
      <c r="O108" s="11">
        <f>+O104+O105+O106+O107</f>
        <v>0</v>
      </c>
      <c r="P108" s="319"/>
      <c r="Q108" s="320"/>
      <c r="R108" s="321"/>
      <c r="S108" s="2"/>
      <c r="T108" s="18"/>
      <c r="W108" s="58"/>
      <c r="X108" s="58"/>
      <c r="Y108" s="58"/>
      <c r="Z108" s="58"/>
      <c r="AA108" s="58"/>
      <c r="AB108" s="58"/>
      <c r="AC108" s="58"/>
      <c r="AD108" s="58"/>
      <c r="AE108" s="58"/>
      <c r="AF108" s="58"/>
      <c r="AG108" s="58"/>
      <c r="AH108" s="58"/>
      <c r="AI108" s="58"/>
      <c r="AJ108" s="58"/>
      <c r="AK108" s="58"/>
      <c r="AL108" s="58"/>
      <c r="AM108" s="58"/>
      <c r="AN108" s="58"/>
      <c r="AO108" s="58"/>
      <c r="AP108" s="58"/>
      <c r="AQ108" s="58"/>
      <c r="AR108" s="58"/>
      <c r="AS108" s="58"/>
      <c r="AT108" s="58"/>
    </row>
    <row r="109" spans="2:46" x14ac:dyDescent="0.35">
      <c r="B109" s="52"/>
      <c r="C109" s="53"/>
      <c r="D109" s="53"/>
      <c r="E109" s="53"/>
      <c r="F109" s="53"/>
      <c r="G109" s="53"/>
      <c r="H109" s="53"/>
      <c r="I109" s="53"/>
      <c r="J109" s="53"/>
      <c r="K109" s="53"/>
      <c r="L109" s="53"/>
      <c r="M109" s="53"/>
      <c r="N109" s="53"/>
      <c r="O109" s="53"/>
      <c r="P109" s="53"/>
      <c r="Q109" s="53"/>
      <c r="R109" s="53"/>
      <c r="S109" s="53"/>
      <c r="T109" s="54"/>
      <c r="W109" s="58"/>
      <c r="X109" s="58"/>
      <c r="Y109" s="58"/>
      <c r="Z109" s="58"/>
      <c r="AA109" s="58"/>
      <c r="AB109" s="58"/>
      <c r="AC109" s="58"/>
      <c r="AD109" s="58"/>
      <c r="AE109" s="58"/>
      <c r="AF109" s="58"/>
      <c r="AG109" s="58"/>
      <c r="AH109" s="58"/>
      <c r="AI109" s="58"/>
      <c r="AJ109" s="58"/>
      <c r="AK109" s="58"/>
      <c r="AL109" s="58"/>
      <c r="AM109" s="58"/>
      <c r="AN109" s="58"/>
      <c r="AO109" s="58"/>
      <c r="AP109" s="58"/>
      <c r="AQ109" s="58"/>
      <c r="AR109" s="58"/>
      <c r="AS109" s="58"/>
      <c r="AT109" s="58"/>
    </row>
    <row r="110" spans="2:46" x14ac:dyDescent="0.35">
      <c r="B110" s="52"/>
      <c r="C110" s="53"/>
      <c r="D110" s="53"/>
      <c r="E110" s="53"/>
      <c r="F110" s="53"/>
      <c r="G110" s="53"/>
      <c r="H110" s="53"/>
      <c r="I110" s="53"/>
      <c r="J110" s="53"/>
      <c r="K110" s="53"/>
      <c r="L110" s="53"/>
      <c r="M110" s="53"/>
      <c r="N110" s="53"/>
      <c r="O110" s="53"/>
      <c r="P110" s="53"/>
      <c r="Q110" s="53"/>
      <c r="R110" s="53"/>
      <c r="S110" s="53"/>
      <c r="T110" s="54"/>
      <c r="W110" s="58"/>
      <c r="X110" s="58"/>
      <c r="Y110" s="58"/>
      <c r="Z110" s="58"/>
      <c r="AA110" s="58"/>
      <c r="AB110" s="58"/>
      <c r="AC110" s="58"/>
      <c r="AD110" s="58"/>
      <c r="AE110" s="58"/>
      <c r="AF110" s="58"/>
      <c r="AG110" s="58"/>
      <c r="AH110" s="58"/>
      <c r="AI110" s="58"/>
      <c r="AJ110" s="58"/>
      <c r="AK110" s="58"/>
      <c r="AL110" s="58"/>
      <c r="AM110" s="58"/>
      <c r="AN110" s="58"/>
      <c r="AO110" s="58"/>
      <c r="AP110" s="58"/>
      <c r="AQ110" s="58"/>
      <c r="AR110" s="58"/>
      <c r="AS110" s="58"/>
      <c r="AT110" s="58"/>
    </row>
    <row r="111" spans="2:46" x14ac:dyDescent="0.35">
      <c r="B111" s="52"/>
      <c r="C111" s="53"/>
      <c r="D111" s="53"/>
      <c r="E111" s="53"/>
      <c r="F111" s="53"/>
      <c r="G111" s="53"/>
      <c r="H111" s="53"/>
      <c r="I111" s="53"/>
      <c r="J111" s="53"/>
      <c r="K111" s="53"/>
      <c r="L111" s="53"/>
      <c r="M111" s="53"/>
      <c r="N111" s="53"/>
      <c r="O111" s="53"/>
      <c r="P111" s="53"/>
      <c r="Q111" s="53"/>
      <c r="R111" s="53"/>
      <c r="S111" s="53"/>
      <c r="T111" s="54"/>
      <c r="W111" s="58"/>
      <c r="X111" s="58"/>
      <c r="Y111" s="58"/>
      <c r="Z111" s="58"/>
      <c r="AA111" s="58"/>
      <c r="AB111" s="58"/>
      <c r="AC111" s="58"/>
      <c r="AD111" s="58"/>
      <c r="AE111" s="58"/>
      <c r="AF111" s="58"/>
      <c r="AG111" s="58"/>
      <c r="AH111" s="58"/>
      <c r="AI111" s="58"/>
      <c r="AJ111" s="58"/>
      <c r="AK111" s="58"/>
      <c r="AL111" s="58"/>
      <c r="AM111" s="58"/>
      <c r="AN111" s="58"/>
      <c r="AO111" s="58"/>
      <c r="AP111" s="58"/>
      <c r="AQ111" s="58"/>
      <c r="AR111" s="58"/>
      <c r="AS111" s="58"/>
      <c r="AT111" s="58"/>
    </row>
    <row r="112" spans="2:46" x14ac:dyDescent="0.35">
      <c r="B112" s="52"/>
      <c r="C112" s="53"/>
      <c r="D112" s="53"/>
      <c r="E112" s="53"/>
      <c r="F112" s="53"/>
      <c r="G112" s="53"/>
      <c r="H112" s="53"/>
      <c r="I112" s="53"/>
      <c r="J112" s="53"/>
      <c r="K112" s="53"/>
      <c r="L112" s="53"/>
      <c r="M112" s="53"/>
      <c r="N112" s="53"/>
      <c r="O112" s="53"/>
      <c r="P112" s="53"/>
      <c r="Q112" s="53"/>
      <c r="R112" s="53"/>
      <c r="S112" s="53"/>
      <c r="T112" s="54"/>
      <c r="W112" s="58"/>
      <c r="X112" s="58"/>
      <c r="Y112" s="58"/>
      <c r="Z112" s="58"/>
      <c r="AA112" s="58"/>
      <c r="AB112" s="58"/>
      <c r="AC112" s="58"/>
      <c r="AD112" s="58"/>
      <c r="AE112" s="58"/>
      <c r="AF112" s="58"/>
      <c r="AG112" s="58"/>
      <c r="AH112" s="58"/>
      <c r="AI112" s="58"/>
      <c r="AJ112" s="58"/>
      <c r="AK112" s="58"/>
      <c r="AL112" s="58"/>
      <c r="AM112" s="58"/>
      <c r="AN112" s="58"/>
      <c r="AO112" s="58"/>
      <c r="AP112" s="58"/>
      <c r="AQ112" s="58"/>
      <c r="AR112" s="58"/>
      <c r="AS112" s="58"/>
      <c r="AT112" s="58"/>
    </row>
    <row r="113" spans="2:46" x14ac:dyDescent="0.35">
      <c r="B113" s="52"/>
      <c r="C113" s="53"/>
      <c r="D113" s="53"/>
      <c r="E113" s="53"/>
      <c r="F113" s="53"/>
      <c r="G113" s="53"/>
      <c r="H113" s="53"/>
      <c r="I113" s="53"/>
      <c r="J113" s="53"/>
      <c r="K113" s="53"/>
      <c r="L113" s="53"/>
      <c r="M113" s="53"/>
      <c r="N113" s="53"/>
      <c r="O113" s="53"/>
      <c r="P113" s="53"/>
      <c r="Q113" s="53"/>
      <c r="R113" s="53"/>
      <c r="S113" s="53"/>
      <c r="T113" s="54"/>
      <c r="W113" s="58"/>
      <c r="X113" s="58"/>
      <c r="Y113" s="58"/>
      <c r="Z113" s="58"/>
      <c r="AA113" s="58"/>
      <c r="AB113" s="58"/>
      <c r="AC113" s="58"/>
      <c r="AD113" s="58"/>
      <c r="AE113" s="58"/>
      <c r="AF113" s="58"/>
      <c r="AG113" s="58"/>
      <c r="AH113" s="58"/>
      <c r="AI113" s="58"/>
      <c r="AJ113" s="58"/>
      <c r="AK113" s="58"/>
      <c r="AL113" s="58"/>
      <c r="AM113" s="58"/>
      <c r="AN113" s="58"/>
      <c r="AO113" s="58"/>
      <c r="AP113" s="58"/>
      <c r="AQ113" s="58"/>
      <c r="AR113" s="58"/>
      <c r="AS113" s="58"/>
      <c r="AT113" s="58"/>
    </row>
    <row r="114" spans="2:46" x14ac:dyDescent="0.35">
      <c r="B114" s="52"/>
      <c r="C114" s="53"/>
      <c r="D114" s="53"/>
      <c r="E114" s="53"/>
      <c r="F114" s="53"/>
      <c r="G114" s="53"/>
      <c r="H114" s="53"/>
      <c r="I114" s="53"/>
      <c r="J114" s="53"/>
      <c r="K114" s="53"/>
      <c r="L114" s="53"/>
      <c r="M114" s="53"/>
      <c r="N114" s="53"/>
      <c r="O114" s="53"/>
      <c r="P114" s="53"/>
      <c r="Q114" s="53"/>
      <c r="R114" s="53"/>
      <c r="S114" s="53"/>
      <c r="T114" s="54"/>
      <c r="W114" s="58"/>
      <c r="X114" s="58"/>
      <c r="Y114" s="58"/>
      <c r="Z114" s="58"/>
      <c r="AA114" s="58"/>
      <c r="AB114" s="58"/>
      <c r="AC114" s="58"/>
      <c r="AD114" s="58"/>
      <c r="AE114" s="58"/>
      <c r="AF114" s="58"/>
      <c r="AG114" s="58"/>
      <c r="AH114" s="58"/>
      <c r="AI114" s="58"/>
      <c r="AJ114" s="58"/>
      <c r="AK114" s="58"/>
      <c r="AL114" s="58"/>
      <c r="AM114" s="58"/>
      <c r="AN114" s="58"/>
      <c r="AO114" s="58"/>
      <c r="AP114" s="58"/>
      <c r="AQ114" s="58"/>
      <c r="AR114" s="58"/>
      <c r="AS114" s="58"/>
      <c r="AT114" s="58"/>
    </row>
    <row r="115" spans="2:46" x14ac:dyDescent="0.35">
      <c r="B115" s="52"/>
      <c r="C115" s="53"/>
      <c r="D115" s="53"/>
      <c r="E115" s="53"/>
      <c r="F115" s="53"/>
      <c r="G115" s="53"/>
      <c r="H115" s="53"/>
      <c r="I115" s="53"/>
      <c r="J115" s="53"/>
      <c r="K115" s="53"/>
      <c r="L115" s="53"/>
      <c r="M115" s="53"/>
      <c r="N115" s="53"/>
      <c r="O115" s="53"/>
      <c r="P115" s="53"/>
      <c r="Q115" s="53"/>
      <c r="R115" s="53"/>
      <c r="S115" s="53"/>
      <c r="T115" s="54"/>
      <c r="W115" s="58"/>
      <c r="X115" s="58"/>
      <c r="Y115" s="58"/>
      <c r="Z115" s="58"/>
      <c r="AA115" s="58"/>
      <c r="AB115" s="58"/>
      <c r="AC115" s="58"/>
      <c r="AD115" s="58"/>
      <c r="AE115" s="58"/>
      <c r="AF115" s="58"/>
      <c r="AG115" s="58"/>
      <c r="AH115" s="58"/>
      <c r="AI115" s="58"/>
      <c r="AJ115" s="58"/>
      <c r="AK115" s="58"/>
      <c r="AL115" s="58"/>
      <c r="AM115" s="58"/>
      <c r="AN115" s="58"/>
      <c r="AO115" s="58"/>
      <c r="AP115" s="58"/>
      <c r="AQ115" s="58"/>
      <c r="AR115" s="58"/>
      <c r="AS115" s="58"/>
      <c r="AT115" s="58"/>
    </row>
    <row r="116" spans="2:46" x14ac:dyDescent="0.35">
      <c r="B116" s="52"/>
      <c r="C116" s="53"/>
      <c r="D116" s="53"/>
      <c r="E116" s="53"/>
      <c r="F116" s="53"/>
      <c r="G116" s="53"/>
      <c r="H116" s="53"/>
      <c r="I116" s="53"/>
      <c r="J116" s="53"/>
      <c r="K116" s="53"/>
      <c r="L116" s="53"/>
      <c r="M116" s="53"/>
      <c r="N116" s="53"/>
      <c r="O116" s="53"/>
      <c r="P116" s="53"/>
      <c r="Q116" s="53"/>
      <c r="R116" s="53"/>
      <c r="S116" s="53"/>
      <c r="T116" s="54"/>
      <c r="W116" s="58"/>
      <c r="X116" s="58"/>
      <c r="Y116" s="58"/>
      <c r="Z116" s="58"/>
      <c r="AA116" s="58"/>
      <c r="AB116" s="58"/>
      <c r="AC116" s="58"/>
      <c r="AD116" s="58"/>
      <c r="AE116" s="58"/>
      <c r="AF116" s="58"/>
      <c r="AG116" s="58"/>
      <c r="AH116" s="58"/>
      <c r="AI116" s="58"/>
      <c r="AJ116" s="58"/>
      <c r="AK116" s="58"/>
      <c r="AL116" s="58"/>
      <c r="AM116" s="58"/>
      <c r="AN116" s="58"/>
      <c r="AO116" s="58"/>
      <c r="AP116" s="58"/>
      <c r="AQ116" s="58"/>
      <c r="AR116" s="58"/>
      <c r="AS116" s="58"/>
      <c r="AT116" s="58"/>
    </row>
    <row r="117" spans="2:46" x14ac:dyDescent="0.35">
      <c r="B117" s="52"/>
      <c r="C117" s="53"/>
      <c r="D117" s="53"/>
      <c r="E117" s="53"/>
      <c r="F117" s="53"/>
      <c r="G117" s="53"/>
      <c r="H117" s="53"/>
      <c r="I117" s="53"/>
      <c r="J117" s="53"/>
      <c r="K117" s="53"/>
      <c r="L117" s="53"/>
      <c r="M117" s="53"/>
      <c r="N117" s="53"/>
      <c r="O117" s="53"/>
      <c r="P117" s="53"/>
      <c r="Q117" s="53"/>
      <c r="R117" s="53"/>
      <c r="S117" s="53"/>
      <c r="T117" s="54"/>
      <c r="W117" s="58"/>
      <c r="X117" s="58"/>
      <c r="Y117" s="58"/>
      <c r="Z117" s="58"/>
      <c r="AA117" s="58"/>
      <c r="AB117" s="58"/>
      <c r="AC117" s="58"/>
      <c r="AD117" s="58"/>
      <c r="AE117" s="58"/>
      <c r="AF117" s="58"/>
      <c r="AG117" s="58"/>
      <c r="AH117" s="58"/>
      <c r="AI117" s="58"/>
      <c r="AJ117" s="58"/>
      <c r="AK117" s="58"/>
      <c r="AL117" s="58"/>
      <c r="AM117" s="58"/>
      <c r="AN117" s="58"/>
      <c r="AO117" s="58"/>
      <c r="AP117" s="58"/>
      <c r="AQ117" s="58"/>
      <c r="AR117" s="58"/>
      <c r="AS117" s="58"/>
      <c r="AT117" s="58"/>
    </row>
    <row r="118" spans="2:46" x14ac:dyDescent="0.35">
      <c r="B118" s="52"/>
      <c r="C118" s="53"/>
      <c r="D118" s="53"/>
      <c r="E118" s="53"/>
      <c r="F118" s="53"/>
      <c r="G118" s="53"/>
      <c r="H118" s="53"/>
      <c r="I118" s="53"/>
      <c r="J118" s="53"/>
      <c r="K118" s="53"/>
      <c r="L118" s="53"/>
      <c r="M118" s="53"/>
      <c r="N118" s="53"/>
      <c r="O118" s="53"/>
      <c r="P118" s="53"/>
      <c r="Q118" s="53"/>
      <c r="R118" s="53"/>
      <c r="S118" s="53"/>
      <c r="T118" s="54"/>
      <c r="W118" s="58"/>
      <c r="X118" s="58"/>
      <c r="Y118" s="58"/>
      <c r="Z118" s="58"/>
      <c r="AA118" s="58"/>
      <c r="AB118" s="58"/>
      <c r="AC118" s="58"/>
      <c r="AD118" s="58"/>
      <c r="AE118" s="58"/>
      <c r="AF118" s="58"/>
      <c r="AG118" s="58"/>
      <c r="AH118" s="58"/>
      <c r="AI118" s="58"/>
      <c r="AJ118" s="58"/>
      <c r="AK118" s="58"/>
      <c r="AL118" s="58"/>
      <c r="AM118" s="58"/>
      <c r="AN118" s="58"/>
      <c r="AO118" s="58"/>
      <c r="AP118" s="58"/>
      <c r="AQ118" s="58"/>
      <c r="AR118" s="58"/>
      <c r="AS118" s="58"/>
      <c r="AT118" s="58"/>
    </row>
    <row r="119" spans="2:46" x14ac:dyDescent="0.35">
      <c r="B119" s="52"/>
      <c r="C119" s="53"/>
      <c r="D119" s="53"/>
      <c r="E119" s="53"/>
      <c r="F119" s="53"/>
      <c r="G119" s="53"/>
      <c r="H119" s="53"/>
      <c r="I119" s="53"/>
      <c r="J119" s="53"/>
      <c r="K119" s="53"/>
      <c r="L119" s="53"/>
      <c r="M119" s="53"/>
      <c r="N119" s="53"/>
      <c r="O119" s="53"/>
      <c r="P119" s="53"/>
      <c r="Q119" s="53"/>
      <c r="R119" s="53"/>
      <c r="S119" s="53"/>
      <c r="T119" s="54"/>
      <c r="W119" s="58"/>
      <c r="X119" s="58"/>
      <c r="Y119" s="58"/>
      <c r="Z119" s="58"/>
      <c r="AA119" s="58"/>
      <c r="AB119" s="58"/>
      <c r="AC119" s="58"/>
      <c r="AD119" s="58"/>
      <c r="AE119" s="58"/>
      <c r="AF119" s="58"/>
      <c r="AG119" s="58"/>
      <c r="AH119" s="58"/>
      <c r="AI119" s="58"/>
      <c r="AJ119" s="58"/>
      <c r="AK119" s="58"/>
      <c r="AL119" s="58"/>
      <c r="AM119" s="58"/>
      <c r="AN119" s="58"/>
      <c r="AO119" s="58"/>
      <c r="AP119" s="58"/>
      <c r="AQ119" s="58"/>
      <c r="AR119" s="58"/>
      <c r="AS119" s="58"/>
      <c r="AT119" s="58"/>
    </row>
    <row r="120" spans="2:46" x14ac:dyDescent="0.35">
      <c r="B120" s="52"/>
      <c r="C120" s="333" t="s">
        <v>23</v>
      </c>
      <c r="D120" s="334"/>
      <c r="E120" s="58"/>
      <c r="F120" s="58"/>
      <c r="G120" s="58"/>
      <c r="H120" s="53"/>
      <c r="I120" s="53"/>
      <c r="J120" s="53"/>
      <c r="K120" s="53"/>
      <c r="L120" s="53"/>
      <c r="M120" s="53"/>
      <c r="N120" s="53"/>
      <c r="O120" s="53"/>
      <c r="P120" s="53"/>
      <c r="Q120" s="53"/>
      <c r="R120" s="53"/>
      <c r="S120" s="53"/>
      <c r="T120" s="54"/>
    </row>
    <row r="121" spans="2:46" x14ac:dyDescent="0.35">
      <c r="B121" s="52"/>
      <c r="C121" s="150" t="s">
        <v>24</v>
      </c>
      <c r="D121" s="151" t="s">
        <v>25</v>
      </c>
      <c r="E121" s="13"/>
      <c r="F121" s="14"/>
      <c r="G121" s="14"/>
      <c r="H121" s="93"/>
      <c r="I121" s="53"/>
      <c r="J121" s="53"/>
      <c r="K121" s="53"/>
      <c r="L121" s="53"/>
      <c r="M121" s="53"/>
      <c r="N121" s="53"/>
      <c r="O121" s="53"/>
      <c r="P121" s="53"/>
      <c r="Q121" s="53"/>
      <c r="R121" s="53"/>
      <c r="S121" s="53"/>
      <c r="T121" s="54"/>
    </row>
    <row r="122" spans="2:46" x14ac:dyDescent="0.35">
      <c r="B122" s="52"/>
      <c r="C122" s="44">
        <v>1997</v>
      </c>
      <c r="D122" s="152">
        <v>172005</v>
      </c>
      <c r="E122" s="13"/>
      <c r="F122" s="153"/>
      <c r="G122" s="153"/>
      <c r="H122" s="153"/>
      <c r="I122" s="53"/>
      <c r="J122" s="53"/>
      <c r="K122" s="53"/>
      <c r="L122" s="53"/>
      <c r="M122" s="53"/>
      <c r="N122" s="53"/>
      <c r="O122" s="53"/>
      <c r="P122" s="53"/>
      <c r="Q122" s="53"/>
      <c r="R122" s="53"/>
      <c r="S122" s="53"/>
      <c r="T122" s="54"/>
    </row>
    <row r="123" spans="2:46" x14ac:dyDescent="0.35">
      <c r="B123" s="52"/>
      <c r="C123" s="44">
        <v>1998</v>
      </c>
      <c r="D123" s="152">
        <v>203826</v>
      </c>
      <c r="E123" s="13"/>
      <c r="F123" s="154"/>
      <c r="G123" s="155"/>
      <c r="H123" s="156"/>
      <c r="I123" s="53"/>
      <c r="J123" s="53"/>
      <c r="K123" s="53"/>
      <c r="L123" s="53"/>
      <c r="M123" s="53"/>
      <c r="N123" s="53"/>
      <c r="O123" s="53"/>
      <c r="P123" s="53"/>
      <c r="Q123" s="53"/>
      <c r="R123" s="53"/>
      <c r="S123" s="53"/>
      <c r="T123" s="54"/>
    </row>
    <row r="124" spans="2:46" x14ac:dyDescent="0.35">
      <c r="B124" s="52"/>
      <c r="C124" s="44">
        <v>1999</v>
      </c>
      <c r="D124" s="152">
        <v>236460</v>
      </c>
      <c r="E124" s="13"/>
      <c r="F124" s="153"/>
      <c r="G124" s="155"/>
      <c r="H124" s="156"/>
      <c r="I124" s="53"/>
      <c r="J124" s="53"/>
      <c r="K124" s="53"/>
      <c r="L124" s="53"/>
      <c r="M124" s="53"/>
      <c r="N124" s="53"/>
      <c r="O124" s="53"/>
      <c r="P124" s="53"/>
      <c r="Q124" s="53"/>
      <c r="R124" s="53"/>
      <c r="S124" s="53"/>
      <c r="T124" s="54"/>
    </row>
    <row r="125" spans="2:46" x14ac:dyDescent="0.35">
      <c r="B125" s="52"/>
      <c r="C125" s="44">
        <v>2000</v>
      </c>
      <c r="D125" s="152">
        <v>260100</v>
      </c>
      <c r="E125" s="13"/>
      <c r="F125" s="153"/>
      <c r="G125" s="155"/>
      <c r="H125" s="156"/>
      <c r="I125" s="53"/>
      <c r="J125" s="53"/>
      <c r="K125" s="53"/>
      <c r="L125" s="53"/>
      <c r="M125" s="53"/>
      <c r="N125" s="53"/>
      <c r="O125" s="53"/>
      <c r="P125" s="53"/>
      <c r="Q125" s="53"/>
      <c r="R125" s="53"/>
      <c r="S125" s="53"/>
      <c r="T125" s="54"/>
    </row>
    <row r="126" spans="2:46" x14ac:dyDescent="0.35">
      <c r="B126" s="52"/>
      <c r="C126" s="44">
        <v>2001</v>
      </c>
      <c r="D126" s="152">
        <v>286000</v>
      </c>
      <c r="E126" s="13"/>
      <c r="F126" s="153"/>
      <c r="G126" s="155"/>
      <c r="H126" s="156"/>
      <c r="I126" s="53"/>
      <c r="J126" s="53"/>
      <c r="K126" s="53"/>
      <c r="L126" s="53"/>
      <c r="M126" s="53"/>
      <c r="N126" s="2"/>
      <c r="O126" s="53"/>
      <c r="P126" s="53"/>
      <c r="Q126" s="53"/>
      <c r="R126" s="53"/>
      <c r="S126" s="53"/>
      <c r="T126" s="54"/>
    </row>
    <row r="127" spans="2:46" x14ac:dyDescent="0.35">
      <c r="B127" s="52"/>
      <c r="C127" s="44">
        <v>2002</v>
      </c>
      <c r="D127" s="152">
        <v>309000</v>
      </c>
      <c r="E127" s="13"/>
      <c r="F127" s="14"/>
      <c r="G127" s="14"/>
      <c r="H127" s="14"/>
      <c r="I127" s="53"/>
      <c r="J127" s="53"/>
      <c r="K127" s="53"/>
      <c r="L127" s="53"/>
      <c r="M127" s="53"/>
      <c r="N127" s="2"/>
      <c r="O127" s="53"/>
      <c r="P127" s="53"/>
      <c r="Q127" s="53"/>
      <c r="R127" s="53"/>
      <c r="S127" s="53"/>
      <c r="T127" s="54"/>
    </row>
    <row r="128" spans="2:46" x14ac:dyDescent="0.35">
      <c r="B128" s="52"/>
      <c r="C128" s="44">
        <v>2003</v>
      </c>
      <c r="D128" s="152">
        <v>332000</v>
      </c>
      <c r="E128" s="13"/>
      <c r="F128" s="14"/>
      <c r="G128" s="14"/>
      <c r="H128" s="14"/>
      <c r="I128" s="53"/>
      <c r="J128" s="53"/>
      <c r="K128" s="53"/>
      <c r="L128" s="53"/>
      <c r="M128" s="53"/>
      <c r="N128" s="2"/>
      <c r="O128" s="53"/>
      <c r="P128" s="53"/>
      <c r="Q128" s="53"/>
      <c r="R128" s="53"/>
      <c r="S128" s="53"/>
      <c r="T128" s="54"/>
    </row>
    <row r="129" spans="2:20" x14ac:dyDescent="0.35">
      <c r="B129" s="52"/>
      <c r="C129" s="44">
        <v>2004</v>
      </c>
      <c r="D129" s="152">
        <v>358000</v>
      </c>
      <c r="E129" s="13"/>
      <c r="F129" s="14"/>
      <c r="G129" s="14"/>
      <c r="H129" s="14"/>
      <c r="I129" s="53"/>
      <c r="J129" s="53"/>
      <c r="K129" s="53"/>
      <c r="L129" s="53"/>
      <c r="M129" s="53"/>
      <c r="N129" s="2"/>
      <c r="O129" s="53"/>
      <c r="P129" s="53"/>
      <c r="Q129" s="53"/>
      <c r="R129" s="53"/>
      <c r="S129" s="53"/>
      <c r="T129" s="54"/>
    </row>
    <row r="130" spans="2:20" x14ac:dyDescent="0.35">
      <c r="B130" s="52"/>
      <c r="C130" s="44">
        <v>2005</v>
      </c>
      <c r="D130" s="152">
        <v>381500</v>
      </c>
      <c r="E130" s="13"/>
      <c r="F130" s="14"/>
      <c r="G130" s="14"/>
      <c r="H130" s="14"/>
      <c r="I130" s="53"/>
      <c r="J130" s="53"/>
      <c r="K130" s="53"/>
      <c r="L130" s="53"/>
      <c r="M130" s="53"/>
      <c r="N130" s="2"/>
      <c r="O130" s="53"/>
      <c r="P130" s="53"/>
      <c r="Q130" s="53"/>
      <c r="R130" s="53"/>
      <c r="S130" s="53"/>
      <c r="T130" s="54"/>
    </row>
    <row r="131" spans="2:20" x14ac:dyDescent="0.35">
      <c r="B131" s="52"/>
      <c r="C131" s="44">
        <v>2006</v>
      </c>
      <c r="D131" s="152">
        <v>408000</v>
      </c>
      <c r="E131" s="13"/>
      <c r="F131" s="13"/>
      <c r="G131" s="14"/>
      <c r="H131" s="14"/>
      <c r="I131" s="53"/>
      <c r="J131" s="53"/>
      <c r="K131" s="53"/>
      <c r="L131" s="53"/>
      <c r="M131" s="53"/>
      <c r="N131" s="2"/>
      <c r="O131" s="53"/>
      <c r="P131" s="53"/>
      <c r="Q131" s="53"/>
      <c r="R131" s="53"/>
      <c r="S131" s="53"/>
      <c r="T131" s="54"/>
    </row>
    <row r="132" spans="2:20" x14ac:dyDescent="0.35">
      <c r="B132" s="52"/>
      <c r="C132" s="44">
        <v>2007</v>
      </c>
      <c r="D132" s="152">
        <v>433700</v>
      </c>
      <c r="E132" s="13"/>
      <c r="F132" s="13"/>
      <c r="G132" s="13"/>
      <c r="H132" s="53"/>
      <c r="I132" s="53"/>
      <c r="J132" s="53"/>
      <c r="K132" s="53"/>
      <c r="L132" s="53"/>
      <c r="M132" s="53"/>
      <c r="N132" s="53"/>
      <c r="O132" s="53"/>
      <c r="P132" s="53"/>
      <c r="Q132" s="53"/>
      <c r="R132" s="53"/>
      <c r="S132" s="53"/>
      <c r="T132" s="54"/>
    </row>
    <row r="133" spans="2:20" x14ac:dyDescent="0.35">
      <c r="B133" s="52"/>
      <c r="C133" s="44">
        <v>2008</v>
      </c>
      <c r="D133" s="152">
        <v>461500</v>
      </c>
      <c r="E133" s="13"/>
      <c r="F133" s="13"/>
      <c r="G133" s="13"/>
      <c r="H133" s="53"/>
      <c r="I133" s="53"/>
      <c r="J133" s="53"/>
      <c r="K133" s="53"/>
      <c r="L133" s="53"/>
      <c r="M133" s="53"/>
      <c r="N133" s="53"/>
      <c r="O133" s="53"/>
      <c r="P133" s="53"/>
      <c r="Q133" s="53"/>
      <c r="R133" s="53"/>
      <c r="S133" s="53"/>
      <c r="T133" s="54"/>
    </row>
    <row r="134" spans="2:20" x14ac:dyDescent="0.35">
      <c r="B134" s="52"/>
      <c r="C134" s="44">
        <v>2009</v>
      </c>
      <c r="D134" s="8">
        <v>496900</v>
      </c>
      <c r="E134" s="58"/>
      <c r="F134" s="58"/>
      <c r="G134" s="58"/>
      <c r="H134" s="53"/>
      <c r="I134" s="53"/>
      <c r="J134" s="53"/>
      <c r="K134" s="53"/>
      <c r="L134" s="53"/>
      <c r="M134" s="53"/>
      <c r="N134" s="53"/>
      <c r="O134" s="53"/>
      <c r="P134" s="53"/>
      <c r="Q134" s="53"/>
      <c r="R134" s="53"/>
      <c r="S134" s="53"/>
      <c r="T134" s="54"/>
    </row>
    <row r="135" spans="2:20" x14ac:dyDescent="0.35">
      <c r="B135" s="52"/>
      <c r="C135" s="44">
        <v>2010</v>
      </c>
      <c r="D135" s="8">
        <v>515000</v>
      </c>
      <c r="E135" s="58"/>
      <c r="F135" s="58"/>
      <c r="G135" s="58"/>
      <c r="H135" s="53"/>
      <c r="I135" s="53"/>
      <c r="J135" s="53"/>
      <c r="K135" s="53"/>
      <c r="L135" s="53"/>
      <c r="M135" s="53"/>
      <c r="N135" s="53"/>
      <c r="O135" s="53"/>
      <c r="P135" s="53"/>
      <c r="Q135" s="53"/>
      <c r="R135" s="53"/>
      <c r="S135" s="53"/>
      <c r="T135" s="54"/>
    </row>
    <row r="136" spans="2:20" x14ac:dyDescent="0.35">
      <c r="B136" s="52"/>
      <c r="C136" s="44">
        <v>2011</v>
      </c>
      <c r="D136" s="8">
        <v>535600</v>
      </c>
      <c r="E136" s="58"/>
      <c r="F136" s="58"/>
      <c r="G136" s="58"/>
      <c r="H136" s="53"/>
      <c r="I136" s="53"/>
      <c r="J136" s="53"/>
      <c r="K136" s="53"/>
      <c r="L136" s="53"/>
      <c r="M136" s="53"/>
      <c r="N136" s="53"/>
      <c r="O136" s="53"/>
      <c r="P136" s="53"/>
      <c r="Q136" s="53"/>
      <c r="R136" s="53"/>
      <c r="S136" s="53"/>
      <c r="T136" s="54"/>
    </row>
    <row r="137" spans="2:20" x14ac:dyDescent="0.35">
      <c r="B137" s="52"/>
      <c r="C137" s="44">
        <v>2012</v>
      </c>
      <c r="D137" s="8">
        <v>566700</v>
      </c>
      <c r="E137" s="58"/>
      <c r="F137" s="58"/>
      <c r="G137" s="58"/>
      <c r="H137" s="53"/>
      <c r="I137" s="53"/>
      <c r="J137" s="53"/>
      <c r="K137" s="53"/>
      <c r="L137" s="53"/>
      <c r="M137" s="53"/>
      <c r="N137" s="53"/>
      <c r="O137" s="53"/>
      <c r="P137" s="53"/>
      <c r="Q137" s="53"/>
      <c r="R137" s="53"/>
      <c r="S137" s="53"/>
      <c r="T137" s="54"/>
    </row>
    <row r="138" spans="2:20" x14ac:dyDescent="0.35">
      <c r="B138" s="52"/>
      <c r="C138" s="44">
        <v>2013</v>
      </c>
      <c r="D138" s="8">
        <v>589500</v>
      </c>
      <c r="E138" s="58"/>
      <c r="F138" s="58"/>
      <c r="G138" s="58"/>
      <c r="H138" s="53"/>
      <c r="I138" s="53"/>
      <c r="J138" s="53"/>
      <c r="K138" s="53"/>
      <c r="L138" s="53"/>
      <c r="M138" s="53"/>
      <c r="N138" s="53"/>
      <c r="O138" s="53"/>
      <c r="P138" s="53"/>
      <c r="Q138" s="53"/>
      <c r="R138" s="53"/>
      <c r="S138" s="53"/>
      <c r="T138" s="54"/>
    </row>
    <row r="139" spans="2:20" x14ac:dyDescent="0.35">
      <c r="B139" s="52"/>
      <c r="C139" s="44">
        <v>2014</v>
      </c>
      <c r="D139" s="8">
        <v>616000</v>
      </c>
      <c r="E139" s="53"/>
      <c r="F139" s="53"/>
      <c r="G139" s="53"/>
      <c r="H139" s="53"/>
      <c r="I139" s="53"/>
      <c r="J139" s="53"/>
      <c r="K139" s="53"/>
      <c r="L139" s="53"/>
      <c r="M139" s="53"/>
      <c r="N139" s="53"/>
      <c r="O139" s="53"/>
      <c r="P139" s="53"/>
      <c r="Q139" s="53"/>
      <c r="R139" s="53"/>
      <c r="S139" s="53"/>
      <c r="T139" s="54"/>
    </row>
    <row r="140" spans="2:20" x14ac:dyDescent="0.35">
      <c r="B140" s="52"/>
      <c r="C140" s="44">
        <v>2015</v>
      </c>
      <c r="D140" s="8">
        <v>644350</v>
      </c>
      <c r="E140" s="53"/>
      <c r="F140" s="53"/>
      <c r="G140" s="53"/>
      <c r="H140" s="53"/>
      <c r="I140" s="53"/>
      <c r="J140" s="53"/>
      <c r="K140" s="53"/>
      <c r="L140" s="53"/>
      <c r="M140" s="53"/>
      <c r="N140" s="53"/>
      <c r="O140" s="53"/>
      <c r="P140" s="53"/>
      <c r="Q140" s="53"/>
      <c r="R140" s="53"/>
      <c r="S140" s="53"/>
      <c r="T140" s="54"/>
    </row>
    <row r="141" spans="2:20" x14ac:dyDescent="0.35">
      <c r="B141" s="52"/>
      <c r="C141" s="44">
        <v>2016</v>
      </c>
      <c r="D141" s="8">
        <v>689455</v>
      </c>
      <c r="E141" s="53"/>
      <c r="F141" s="53"/>
      <c r="G141" s="53"/>
      <c r="H141" s="53"/>
      <c r="I141" s="53"/>
      <c r="J141" s="53"/>
      <c r="K141" s="53"/>
      <c r="L141" s="53"/>
      <c r="M141" s="53"/>
      <c r="N141" s="53"/>
      <c r="O141" s="53"/>
      <c r="P141" s="53"/>
      <c r="Q141" s="53"/>
      <c r="R141" s="53"/>
      <c r="S141" s="53"/>
      <c r="T141" s="54"/>
    </row>
    <row r="142" spans="2:20" x14ac:dyDescent="0.35">
      <c r="B142" s="52"/>
      <c r="C142" s="44">
        <v>2017</v>
      </c>
      <c r="D142" s="8">
        <v>737717</v>
      </c>
      <c r="E142" s="53"/>
      <c r="F142" s="53"/>
      <c r="G142" s="53"/>
      <c r="H142" s="53"/>
      <c r="I142" s="53"/>
      <c r="J142" s="53"/>
      <c r="K142" s="53"/>
      <c r="L142" s="53"/>
      <c r="M142" s="53"/>
      <c r="N142" s="53"/>
      <c r="O142" s="53"/>
      <c r="P142" s="53"/>
      <c r="Q142" s="53"/>
      <c r="R142" s="53"/>
      <c r="S142" s="53"/>
      <c r="T142" s="54"/>
    </row>
    <row r="143" spans="2:20" x14ac:dyDescent="0.35">
      <c r="B143" s="52"/>
      <c r="C143" s="44">
        <v>2018</v>
      </c>
      <c r="D143" s="8">
        <v>781242</v>
      </c>
      <c r="E143" s="53"/>
      <c r="F143" s="53"/>
      <c r="G143" s="53"/>
      <c r="H143" s="53"/>
      <c r="I143" s="53"/>
      <c r="J143" s="53"/>
      <c r="K143" s="53"/>
      <c r="L143" s="53"/>
      <c r="M143" s="53"/>
      <c r="N143" s="53"/>
      <c r="O143" s="53"/>
      <c r="P143" s="53"/>
      <c r="Q143" s="53"/>
      <c r="R143" s="53"/>
      <c r="S143" s="53"/>
      <c r="T143" s="54"/>
    </row>
    <row r="144" spans="2:20" ht="24" thickBot="1" x14ac:dyDescent="0.4">
      <c r="B144" s="89"/>
      <c r="C144" s="90"/>
      <c r="D144" s="90"/>
      <c r="E144" s="90"/>
      <c r="F144" s="90"/>
      <c r="G144" s="90"/>
      <c r="H144" s="90"/>
      <c r="I144" s="90"/>
      <c r="J144" s="90"/>
      <c r="K144" s="90"/>
      <c r="L144" s="90"/>
      <c r="M144" s="90"/>
      <c r="N144" s="90"/>
      <c r="O144" s="90"/>
      <c r="P144" s="90"/>
      <c r="Q144" s="90"/>
      <c r="R144" s="90"/>
      <c r="S144" s="90"/>
      <c r="T144" s="91"/>
    </row>
    <row r="145" spans="2:20" x14ac:dyDescent="0.35">
      <c r="B145" s="53"/>
      <c r="C145" s="53"/>
      <c r="D145" s="53"/>
      <c r="E145" s="53"/>
      <c r="F145" s="53"/>
      <c r="G145" s="53"/>
      <c r="H145" s="53"/>
      <c r="I145" s="53"/>
      <c r="J145" s="53"/>
      <c r="K145" s="53"/>
      <c r="L145" s="53"/>
      <c r="M145" s="53"/>
      <c r="N145" s="53"/>
      <c r="O145" s="53"/>
      <c r="P145" s="53"/>
      <c r="Q145" s="53"/>
      <c r="R145" s="53"/>
      <c r="S145" s="53"/>
      <c r="T145" s="53"/>
    </row>
    <row r="146" spans="2:20" x14ac:dyDescent="0.35">
      <c r="B146" s="53"/>
      <c r="C146" s="53"/>
      <c r="D146" s="53"/>
      <c r="E146" s="53"/>
      <c r="F146" s="53"/>
      <c r="G146" s="53"/>
      <c r="H146" s="53"/>
      <c r="I146" s="53"/>
      <c r="J146" s="53"/>
      <c r="K146" s="53"/>
      <c r="L146" s="53"/>
      <c r="M146" s="53"/>
      <c r="N146" s="53"/>
      <c r="O146" s="53"/>
      <c r="P146" s="53"/>
      <c r="Q146" s="53"/>
      <c r="R146" s="53"/>
      <c r="S146" s="53"/>
      <c r="T146" s="53"/>
    </row>
    <row r="147" spans="2:20" x14ac:dyDescent="0.35">
      <c r="B147" s="53"/>
      <c r="C147" s="53"/>
      <c r="D147" s="53"/>
      <c r="E147" s="53"/>
      <c r="F147" s="53"/>
      <c r="G147" s="53"/>
      <c r="H147" s="53"/>
      <c r="I147" s="53"/>
      <c r="J147" s="53"/>
      <c r="K147" s="53"/>
      <c r="L147" s="53"/>
      <c r="M147" s="53"/>
      <c r="N147" s="53"/>
      <c r="O147" s="53"/>
      <c r="P147" s="53"/>
      <c r="Q147" s="53"/>
      <c r="R147" s="53"/>
      <c r="S147" s="53"/>
      <c r="T147" s="53"/>
    </row>
    <row r="148" spans="2:20" x14ac:dyDescent="0.35">
      <c r="B148" s="53"/>
      <c r="C148" s="53"/>
      <c r="D148" s="53"/>
      <c r="E148" s="53"/>
      <c r="F148" s="53"/>
      <c r="G148" s="53"/>
      <c r="H148" s="53"/>
      <c r="I148" s="53"/>
      <c r="J148" s="53"/>
      <c r="K148" s="53"/>
      <c r="L148" s="53"/>
      <c r="M148" s="53"/>
      <c r="N148" s="53"/>
      <c r="O148" s="53"/>
      <c r="P148" s="53"/>
      <c r="Q148" s="53"/>
      <c r="R148" s="53"/>
      <c r="S148" s="53"/>
      <c r="T148" s="53"/>
    </row>
    <row r="149" spans="2:20" x14ac:dyDescent="0.35">
      <c r="B149" s="53"/>
      <c r="C149" s="53"/>
      <c r="D149" s="53"/>
      <c r="E149" s="53"/>
      <c r="F149" s="53"/>
      <c r="G149" s="53"/>
      <c r="H149" s="53"/>
      <c r="I149" s="53"/>
      <c r="J149" s="53"/>
      <c r="K149" s="53"/>
      <c r="L149" s="53"/>
      <c r="M149" s="53"/>
      <c r="N149" s="53"/>
      <c r="O149" s="53"/>
      <c r="P149" s="53"/>
      <c r="Q149" s="53"/>
      <c r="R149" s="53"/>
      <c r="S149" s="53"/>
      <c r="T149" s="53"/>
    </row>
  </sheetData>
  <protectedRanges>
    <protectedRange sqref="N126:N131" name="Rango1_2_1"/>
  </protectedRanges>
  <mergeCells count="151">
    <mergeCell ref="I55:J55"/>
    <mergeCell ref="I56:J56"/>
    <mergeCell ref="C120:D120"/>
    <mergeCell ref="K100:M100"/>
    <mergeCell ref="K101:M101"/>
    <mergeCell ref="K102:M102"/>
    <mergeCell ref="O100:O102"/>
    <mergeCell ref="I57:J57"/>
    <mergeCell ref="B106:M106"/>
    <mergeCell ref="B81:J81"/>
    <mergeCell ref="K81:N81"/>
    <mergeCell ref="B82:J82"/>
    <mergeCell ref="K82:N82"/>
    <mergeCell ref="B78:D78"/>
    <mergeCell ref="F78:H78"/>
    <mergeCell ref="B79:J79"/>
    <mergeCell ref="K79:N79"/>
    <mergeCell ref="B80:J80"/>
    <mergeCell ref="K80:N80"/>
    <mergeCell ref="B72:T72"/>
    <mergeCell ref="B73:T74"/>
    <mergeCell ref="B75:J75"/>
    <mergeCell ref="K75:N75"/>
    <mergeCell ref="O75:O82"/>
    <mergeCell ref="P106:R106"/>
    <mergeCell ref="B107:M107"/>
    <mergeCell ref="P107:R107"/>
    <mergeCell ref="B108:N108"/>
    <mergeCell ref="P108:R108"/>
    <mergeCell ref="P103:R103"/>
    <mergeCell ref="X103:AT104"/>
    <mergeCell ref="B104:M104"/>
    <mergeCell ref="P104:R104"/>
    <mergeCell ref="B105:M105"/>
    <mergeCell ref="P105:R105"/>
    <mergeCell ref="X91:AT93"/>
    <mergeCell ref="B100:J100"/>
    <mergeCell ref="N100:N102"/>
    <mergeCell ref="P100:R102"/>
    <mergeCell ref="B101:J101"/>
    <mergeCell ref="B102:J102"/>
    <mergeCell ref="P86:P88"/>
    <mergeCell ref="Q86:Q88"/>
    <mergeCell ref="R86:R87"/>
    <mergeCell ref="S86:S87"/>
    <mergeCell ref="T86:T87"/>
    <mergeCell ref="G87:G88"/>
    <mergeCell ref="J86:J88"/>
    <mergeCell ref="K86:K88"/>
    <mergeCell ref="L86:L88"/>
    <mergeCell ref="M86:M88"/>
    <mergeCell ref="N86:N88"/>
    <mergeCell ref="O86:O88"/>
    <mergeCell ref="C86:C88"/>
    <mergeCell ref="D86:D88"/>
    <mergeCell ref="E86:E88"/>
    <mergeCell ref="F86:F88"/>
    <mergeCell ref="H86:H88"/>
    <mergeCell ref="I86:I88"/>
    <mergeCell ref="P75:R82"/>
    <mergeCell ref="B76:D76"/>
    <mergeCell ref="F76:H76"/>
    <mergeCell ref="B77:D77"/>
    <mergeCell ref="F77:H77"/>
    <mergeCell ref="F65:G65"/>
    <mergeCell ref="I65:K65"/>
    <mergeCell ref="N65:P65"/>
    <mergeCell ref="F66:P66"/>
    <mergeCell ref="I67:J67"/>
    <mergeCell ref="L67:M67"/>
    <mergeCell ref="N67:P67"/>
    <mergeCell ref="F63:G63"/>
    <mergeCell ref="I63:K63"/>
    <mergeCell ref="N63:P63"/>
    <mergeCell ref="F64:G64"/>
    <mergeCell ref="I64:K64"/>
    <mergeCell ref="N64:P64"/>
    <mergeCell ref="F59:H60"/>
    <mergeCell ref="I59:P60"/>
    <mergeCell ref="F62:H62"/>
    <mergeCell ref="I62:K62"/>
    <mergeCell ref="L62:M62"/>
    <mergeCell ref="N62:P62"/>
    <mergeCell ref="F51:P51"/>
    <mergeCell ref="I53:J53"/>
    <mergeCell ref="I54:J54"/>
    <mergeCell ref="F47:G47"/>
    <mergeCell ref="I47:K47"/>
    <mergeCell ref="N47:P47"/>
    <mergeCell ref="F48:P48"/>
    <mergeCell ref="I49:J49"/>
    <mergeCell ref="L49:M49"/>
    <mergeCell ref="N49:P49"/>
    <mergeCell ref="F45:G45"/>
    <mergeCell ref="I45:K45"/>
    <mergeCell ref="N45:P45"/>
    <mergeCell ref="F46:G46"/>
    <mergeCell ref="I46:K46"/>
    <mergeCell ref="N46:P46"/>
    <mergeCell ref="I37:J37"/>
    <mergeCell ref="I38:J38"/>
    <mergeCell ref="I39:J39"/>
    <mergeCell ref="F41:H42"/>
    <mergeCell ref="I41:P42"/>
    <mergeCell ref="F44:H44"/>
    <mergeCell ref="I44:K44"/>
    <mergeCell ref="L44:M44"/>
    <mergeCell ref="N44:P44"/>
    <mergeCell ref="I31:J31"/>
    <mergeCell ref="L31:M31"/>
    <mergeCell ref="N31:P31"/>
    <mergeCell ref="F33:P33"/>
    <mergeCell ref="I35:J35"/>
    <mergeCell ref="I36:J36"/>
    <mergeCell ref="F29:G29"/>
    <mergeCell ref="I29:K29"/>
    <mergeCell ref="N29:P29"/>
    <mergeCell ref="F30:G30"/>
    <mergeCell ref="I30:K30"/>
    <mergeCell ref="N30:P30"/>
    <mergeCell ref="F27:G27"/>
    <mergeCell ref="I27:K27"/>
    <mergeCell ref="N27:P27"/>
    <mergeCell ref="F28:G28"/>
    <mergeCell ref="I28:K28"/>
    <mergeCell ref="N28:P28"/>
    <mergeCell ref="F25:G25"/>
    <mergeCell ref="I25:K25"/>
    <mergeCell ref="N25:P25"/>
    <mergeCell ref="F26:G26"/>
    <mergeCell ref="I26:K26"/>
    <mergeCell ref="N26:P26"/>
    <mergeCell ref="F24:H24"/>
    <mergeCell ref="I24:K24"/>
    <mergeCell ref="L24:M24"/>
    <mergeCell ref="N24:P24"/>
    <mergeCell ref="F11:P11"/>
    <mergeCell ref="F12:P12"/>
    <mergeCell ref="I14:J14"/>
    <mergeCell ref="I15:J15"/>
    <mergeCell ref="I16:J16"/>
    <mergeCell ref="I17:J17"/>
    <mergeCell ref="B1:R2"/>
    <mergeCell ref="B3:R4"/>
    <mergeCell ref="B5:D6"/>
    <mergeCell ref="E5:R6"/>
    <mergeCell ref="B8:T9"/>
    <mergeCell ref="F10:P10"/>
    <mergeCell ref="I18:J18"/>
    <mergeCell ref="F21:H22"/>
    <mergeCell ref="I21:P22"/>
  </mergeCells>
  <conditionalFormatting sqref="N100 O75:O79">
    <cfRule type="containsText" dxfId="20" priority="1" operator="containsText" text="NO  CUMPLE">
      <formula>NOT(ISERROR(SEARCH("NO  CUMPLE",N75)))</formula>
    </cfRule>
    <cfRule type="containsText" dxfId="19" priority="2" operator="containsText" text="CUMPLE">
      <formula>NOT(ISERROR(SEARCH("CUMPLE",N75)))</formula>
    </cfRule>
  </conditionalFormatting>
  <dataValidations count="1">
    <dataValidation type="list" allowBlank="1" showInputMessage="1" showErrorMessage="1" sqref="N126:N131">
      <formula1>$BD$202:$BD$203</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AT153"/>
  <sheetViews>
    <sheetView topLeftCell="A103" zoomScale="40" zoomScaleNormal="40" workbookViewId="0">
      <selection activeCell="I64" sqref="I64:J64"/>
    </sheetView>
  </sheetViews>
  <sheetFormatPr baseColWidth="10" defaultRowHeight="23.25" x14ac:dyDescent="0.35"/>
  <cols>
    <col min="1" max="2" width="11.42578125" style="47"/>
    <col min="3" max="3" width="17.7109375" style="47" customWidth="1"/>
    <col min="4" max="4" width="42.5703125" style="47" customWidth="1"/>
    <col min="5" max="5" width="31.5703125" style="47" customWidth="1"/>
    <col min="6" max="6" width="39.140625" style="47" customWidth="1"/>
    <col min="7" max="7" width="21.140625" style="47" customWidth="1"/>
    <col min="8" max="8" width="63.42578125" style="47" customWidth="1"/>
    <col min="9" max="10" width="43.85546875" style="47" customWidth="1"/>
    <col min="11" max="11" width="32.7109375" style="47" customWidth="1"/>
    <col min="12" max="12" width="39.5703125" style="47" customWidth="1"/>
    <col min="13" max="15" width="32.7109375" style="47" customWidth="1"/>
    <col min="16" max="16" width="33.140625" style="47" customWidth="1"/>
    <col min="17" max="17" width="44.42578125" style="47" customWidth="1"/>
    <col min="18" max="18" width="62.42578125" style="47" bestFit="1" customWidth="1"/>
    <col min="19" max="19" width="31.28515625" style="47" bestFit="1" customWidth="1"/>
    <col min="20" max="20" width="67" style="47" customWidth="1"/>
    <col min="21" max="22" width="11.42578125" style="47"/>
    <col min="23" max="23" width="76.85546875" style="47" customWidth="1"/>
    <col min="24" max="16384" width="11.42578125" style="47"/>
  </cols>
  <sheetData>
    <row r="1" spans="2:20" ht="43.5" customHeight="1" x14ac:dyDescent="0.35">
      <c r="B1" s="208" t="s">
        <v>108</v>
      </c>
      <c r="C1" s="209"/>
      <c r="D1" s="209"/>
      <c r="E1" s="209"/>
      <c r="F1" s="209"/>
      <c r="G1" s="209"/>
      <c r="H1" s="209"/>
      <c r="I1" s="209"/>
      <c r="J1" s="209"/>
      <c r="K1" s="209"/>
      <c r="L1" s="209"/>
      <c r="M1" s="209"/>
      <c r="N1" s="209"/>
      <c r="O1" s="209"/>
      <c r="P1" s="209"/>
      <c r="Q1" s="209"/>
      <c r="R1" s="210"/>
      <c r="S1" s="45"/>
      <c r="T1" s="46"/>
    </row>
    <row r="2" spans="2:20" ht="60" customHeight="1" thickBot="1" x14ac:dyDescent="0.4">
      <c r="B2" s="211"/>
      <c r="C2" s="212"/>
      <c r="D2" s="212"/>
      <c r="E2" s="212"/>
      <c r="F2" s="212"/>
      <c r="G2" s="212"/>
      <c r="H2" s="212"/>
      <c r="I2" s="212"/>
      <c r="J2" s="212"/>
      <c r="K2" s="212"/>
      <c r="L2" s="212"/>
      <c r="M2" s="212"/>
      <c r="N2" s="212"/>
      <c r="O2" s="212"/>
      <c r="P2" s="212"/>
      <c r="Q2" s="212"/>
      <c r="R2" s="213"/>
      <c r="S2" s="48"/>
      <c r="T2" s="49"/>
    </row>
    <row r="3" spans="2:20" ht="69" customHeight="1" x14ac:dyDescent="0.35">
      <c r="B3" s="214" t="s">
        <v>241</v>
      </c>
      <c r="C3" s="215"/>
      <c r="D3" s="215"/>
      <c r="E3" s="215"/>
      <c r="F3" s="215"/>
      <c r="G3" s="215"/>
      <c r="H3" s="215"/>
      <c r="I3" s="215"/>
      <c r="J3" s="215"/>
      <c r="K3" s="215"/>
      <c r="L3" s="215"/>
      <c r="M3" s="215"/>
      <c r="N3" s="215"/>
      <c r="O3" s="215"/>
      <c r="P3" s="215"/>
      <c r="Q3" s="215"/>
      <c r="R3" s="216"/>
      <c r="S3" s="48"/>
      <c r="T3" s="49"/>
    </row>
    <row r="4" spans="2:20" x14ac:dyDescent="0.35">
      <c r="B4" s="217"/>
      <c r="C4" s="218"/>
      <c r="D4" s="218"/>
      <c r="E4" s="218"/>
      <c r="F4" s="218"/>
      <c r="G4" s="218"/>
      <c r="H4" s="218"/>
      <c r="I4" s="218"/>
      <c r="J4" s="218"/>
      <c r="K4" s="218"/>
      <c r="L4" s="218"/>
      <c r="M4" s="218"/>
      <c r="N4" s="218"/>
      <c r="O4" s="218"/>
      <c r="P4" s="218"/>
      <c r="Q4" s="218"/>
      <c r="R4" s="219"/>
      <c r="S4" s="48"/>
      <c r="T4" s="49"/>
    </row>
    <row r="5" spans="2:20" ht="15" customHeight="1" x14ac:dyDescent="0.35">
      <c r="B5" s="220" t="s">
        <v>35</v>
      </c>
      <c r="C5" s="221"/>
      <c r="D5" s="221"/>
      <c r="E5" s="348" t="s">
        <v>188</v>
      </c>
      <c r="F5" s="349"/>
      <c r="G5" s="349"/>
      <c r="H5" s="349"/>
      <c r="I5" s="349"/>
      <c r="J5" s="349"/>
      <c r="K5" s="349"/>
      <c r="L5" s="349"/>
      <c r="M5" s="349"/>
      <c r="N5" s="349"/>
      <c r="O5" s="349"/>
      <c r="P5" s="349"/>
      <c r="Q5" s="349"/>
      <c r="R5" s="350"/>
      <c r="S5" s="48"/>
      <c r="T5" s="49"/>
    </row>
    <row r="6" spans="2:20" ht="39.75" customHeight="1" thickBot="1" x14ac:dyDescent="0.4">
      <c r="B6" s="211"/>
      <c r="C6" s="212"/>
      <c r="D6" s="212"/>
      <c r="E6" s="351"/>
      <c r="F6" s="352"/>
      <c r="G6" s="352"/>
      <c r="H6" s="352"/>
      <c r="I6" s="352"/>
      <c r="J6" s="352"/>
      <c r="K6" s="352"/>
      <c r="L6" s="352"/>
      <c r="M6" s="352"/>
      <c r="N6" s="352"/>
      <c r="O6" s="352"/>
      <c r="P6" s="352"/>
      <c r="Q6" s="352"/>
      <c r="R6" s="353"/>
      <c r="S6" s="50"/>
      <c r="T6" s="51"/>
    </row>
    <row r="7" spans="2:20" ht="24" thickBot="1" x14ac:dyDescent="0.4">
      <c r="B7" s="52"/>
      <c r="C7" s="53"/>
      <c r="D7" s="53"/>
      <c r="E7" s="53"/>
      <c r="F7" s="53"/>
      <c r="G7" s="53"/>
      <c r="H7" s="53"/>
      <c r="I7" s="53"/>
      <c r="J7" s="53"/>
      <c r="K7" s="53"/>
      <c r="L7" s="53"/>
      <c r="M7" s="53"/>
      <c r="N7" s="53"/>
      <c r="O7" s="53"/>
      <c r="P7" s="53"/>
      <c r="Q7" s="53"/>
      <c r="R7" s="53"/>
      <c r="S7" s="53"/>
      <c r="T7" s="54"/>
    </row>
    <row r="8" spans="2:20" ht="24" customHeight="1" x14ac:dyDescent="0.35">
      <c r="B8" s="228" t="s">
        <v>26</v>
      </c>
      <c r="C8" s="229"/>
      <c r="D8" s="229"/>
      <c r="E8" s="229"/>
      <c r="F8" s="229"/>
      <c r="G8" s="229"/>
      <c r="H8" s="229"/>
      <c r="I8" s="229"/>
      <c r="J8" s="229"/>
      <c r="K8" s="229"/>
      <c r="L8" s="229"/>
      <c r="M8" s="229"/>
      <c r="N8" s="229"/>
      <c r="O8" s="229"/>
      <c r="P8" s="229"/>
      <c r="Q8" s="229"/>
      <c r="R8" s="229"/>
      <c r="S8" s="229"/>
      <c r="T8" s="230"/>
    </row>
    <row r="9" spans="2:20" ht="24" thickBot="1" x14ac:dyDescent="0.4">
      <c r="B9" s="231"/>
      <c r="C9" s="232"/>
      <c r="D9" s="232"/>
      <c r="E9" s="232"/>
      <c r="F9" s="232"/>
      <c r="G9" s="232"/>
      <c r="H9" s="232"/>
      <c r="I9" s="232"/>
      <c r="J9" s="232"/>
      <c r="K9" s="232"/>
      <c r="L9" s="232"/>
      <c r="M9" s="232"/>
      <c r="N9" s="232"/>
      <c r="O9" s="232"/>
      <c r="P9" s="232"/>
      <c r="Q9" s="232"/>
      <c r="R9" s="232"/>
      <c r="S9" s="232"/>
      <c r="T9" s="233"/>
    </row>
    <row r="10" spans="2:20" ht="23.25" customHeight="1" x14ac:dyDescent="0.35">
      <c r="B10" s="3"/>
      <c r="C10" s="101"/>
      <c r="D10" s="101"/>
      <c r="E10" s="101"/>
      <c r="F10" s="234" t="s">
        <v>44</v>
      </c>
      <c r="G10" s="235"/>
      <c r="H10" s="235"/>
      <c r="I10" s="235"/>
      <c r="J10" s="235"/>
      <c r="K10" s="235"/>
      <c r="L10" s="235"/>
      <c r="M10" s="235"/>
      <c r="N10" s="235"/>
      <c r="O10" s="235"/>
      <c r="P10" s="236"/>
      <c r="Q10" s="101"/>
      <c r="R10" s="101"/>
      <c r="S10" s="101"/>
      <c r="T10" s="19"/>
    </row>
    <row r="11" spans="2:20" x14ac:dyDescent="0.35">
      <c r="B11" s="3"/>
      <c r="C11" s="101"/>
      <c r="D11" s="101"/>
      <c r="E11" s="101"/>
      <c r="F11" s="243"/>
      <c r="G11" s="244"/>
      <c r="H11" s="244"/>
      <c r="I11" s="244"/>
      <c r="J11" s="244"/>
      <c r="K11" s="244"/>
      <c r="L11" s="244"/>
      <c r="M11" s="244"/>
      <c r="N11" s="244"/>
      <c r="O11" s="244"/>
      <c r="P11" s="245"/>
      <c r="Q11" s="101"/>
      <c r="R11" s="101"/>
      <c r="S11" s="101"/>
      <c r="T11" s="19"/>
    </row>
    <row r="12" spans="2:20" x14ac:dyDescent="0.35">
      <c r="B12" s="3"/>
      <c r="C12" s="101"/>
      <c r="D12" s="101"/>
      <c r="E12" s="101"/>
      <c r="F12" s="246" t="s">
        <v>60</v>
      </c>
      <c r="G12" s="247"/>
      <c r="H12" s="247"/>
      <c r="I12" s="247"/>
      <c r="J12" s="247"/>
      <c r="K12" s="248"/>
      <c r="L12" s="248"/>
      <c r="M12" s="247"/>
      <c r="N12" s="247"/>
      <c r="O12" s="247"/>
      <c r="P12" s="249"/>
      <c r="Q12" s="101"/>
      <c r="R12" s="101"/>
      <c r="S12" s="101"/>
      <c r="T12" s="19"/>
    </row>
    <row r="13" spans="2:20" x14ac:dyDescent="0.35">
      <c r="B13" s="3"/>
      <c r="C13" s="101"/>
      <c r="D13" s="101"/>
      <c r="E13" s="101"/>
      <c r="F13" s="55"/>
      <c r="G13" s="55"/>
      <c r="H13" s="55"/>
      <c r="I13" s="80"/>
      <c r="J13" s="80"/>
      <c r="K13" s="57"/>
      <c r="L13" s="57" t="s">
        <v>45</v>
      </c>
      <c r="M13" s="55"/>
      <c r="N13" s="55"/>
      <c r="O13" s="55"/>
      <c r="P13" s="55"/>
      <c r="Q13" s="101"/>
      <c r="R13" s="101"/>
      <c r="S13" s="101"/>
      <c r="T13" s="19"/>
    </row>
    <row r="14" spans="2:20" x14ac:dyDescent="0.35">
      <c r="B14" s="3"/>
      <c r="C14" s="101"/>
      <c r="D14" s="101"/>
      <c r="E14" s="101"/>
      <c r="F14" s="58"/>
      <c r="G14" s="59"/>
      <c r="H14" s="59"/>
      <c r="I14" s="237" t="s">
        <v>46</v>
      </c>
      <c r="J14" s="237"/>
      <c r="K14" s="60"/>
      <c r="L14" s="104" t="s">
        <v>50</v>
      </c>
      <c r="M14" s="58"/>
      <c r="N14" s="59"/>
      <c r="O14" s="59"/>
      <c r="P14" s="59"/>
      <c r="Q14" s="101"/>
      <c r="R14" s="101"/>
      <c r="S14" s="101"/>
      <c r="T14" s="19"/>
    </row>
    <row r="15" spans="2:20" ht="49.5" customHeight="1" x14ac:dyDescent="0.35">
      <c r="B15" s="3"/>
      <c r="C15" s="101"/>
      <c r="D15" s="101"/>
      <c r="E15" s="101"/>
      <c r="F15" s="59"/>
      <c r="G15" s="59"/>
      <c r="H15" s="59"/>
      <c r="I15" s="237" t="s">
        <v>73</v>
      </c>
      <c r="J15" s="237"/>
      <c r="K15" s="60"/>
      <c r="L15" s="104" t="s">
        <v>50</v>
      </c>
      <c r="M15" s="59"/>
      <c r="N15" s="59"/>
      <c r="O15" s="59"/>
      <c r="P15" s="59"/>
      <c r="Q15" s="101"/>
      <c r="R15" s="101"/>
      <c r="S15" s="101"/>
      <c r="T15" s="19"/>
    </row>
    <row r="16" spans="2:20" ht="69.75" x14ac:dyDescent="0.35">
      <c r="B16" s="3"/>
      <c r="C16" s="101"/>
      <c r="D16" s="101"/>
      <c r="E16" s="101"/>
      <c r="F16" s="55"/>
      <c r="G16" s="55"/>
      <c r="H16" s="55"/>
      <c r="I16" s="237" t="s">
        <v>71</v>
      </c>
      <c r="J16" s="237"/>
      <c r="K16" s="62" t="s">
        <v>74</v>
      </c>
      <c r="L16" s="104" t="s">
        <v>50</v>
      </c>
      <c r="M16" s="55"/>
      <c r="N16" s="55"/>
      <c r="O16" s="55"/>
      <c r="P16" s="55"/>
      <c r="Q16" s="101"/>
      <c r="R16" s="101"/>
      <c r="S16" s="101"/>
      <c r="T16" s="19"/>
    </row>
    <row r="17" spans="2:20" ht="23.25" customHeight="1" x14ac:dyDescent="0.35">
      <c r="B17" s="3"/>
      <c r="C17" s="101"/>
      <c r="D17" s="101"/>
      <c r="E17" s="101"/>
      <c r="F17" s="55"/>
      <c r="G17" s="55"/>
      <c r="H17" s="55"/>
      <c r="I17" s="237" t="s">
        <v>48</v>
      </c>
      <c r="J17" s="237"/>
      <c r="K17" s="62" t="s">
        <v>49</v>
      </c>
      <c r="L17" s="104" t="s">
        <v>50</v>
      </c>
      <c r="M17" s="55"/>
      <c r="N17" s="55"/>
      <c r="O17" s="55"/>
      <c r="P17" s="55"/>
      <c r="Q17" s="101"/>
      <c r="R17" s="101"/>
      <c r="S17" s="101"/>
      <c r="T17" s="19"/>
    </row>
    <row r="18" spans="2:20" x14ac:dyDescent="0.35">
      <c r="B18" s="3"/>
      <c r="C18" s="101"/>
      <c r="D18" s="101"/>
      <c r="E18" s="101"/>
      <c r="F18" s="55"/>
      <c r="G18" s="55"/>
      <c r="H18" s="55"/>
      <c r="I18" s="237" t="s">
        <v>76</v>
      </c>
      <c r="J18" s="237"/>
      <c r="K18" s="62" t="s">
        <v>75</v>
      </c>
      <c r="L18" s="104" t="s">
        <v>50</v>
      </c>
      <c r="M18" s="55"/>
      <c r="N18" s="55"/>
      <c r="O18" s="55"/>
      <c r="P18" s="55"/>
      <c r="Q18" s="101"/>
      <c r="R18" s="101"/>
      <c r="S18" s="101"/>
      <c r="T18" s="19"/>
    </row>
    <row r="19" spans="2:20" x14ac:dyDescent="0.35">
      <c r="B19" s="3"/>
      <c r="C19" s="101"/>
      <c r="D19" s="101"/>
      <c r="E19" s="101"/>
      <c r="F19" s="55"/>
      <c r="G19" s="55"/>
      <c r="H19" s="55"/>
      <c r="I19" s="55"/>
      <c r="J19" s="55"/>
      <c r="K19" s="55"/>
      <c r="L19" s="55"/>
      <c r="M19" s="55"/>
      <c r="N19" s="55"/>
      <c r="O19" s="55"/>
      <c r="P19" s="55"/>
      <c r="Q19" s="101"/>
      <c r="R19" s="101"/>
      <c r="S19" s="101"/>
      <c r="T19" s="19"/>
    </row>
    <row r="20" spans="2:20" x14ac:dyDescent="0.35">
      <c r="B20" s="3"/>
      <c r="C20" s="101"/>
      <c r="D20" s="101"/>
      <c r="E20" s="101"/>
      <c r="F20" s="55"/>
      <c r="G20" s="55"/>
      <c r="H20" s="55"/>
      <c r="I20" s="55"/>
      <c r="J20" s="55"/>
      <c r="K20" s="55"/>
      <c r="L20" s="55"/>
      <c r="M20" s="55"/>
      <c r="N20" s="55"/>
      <c r="O20" s="55"/>
      <c r="P20" s="55"/>
      <c r="Q20" s="101"/>
      <c r="R20" s="101"/>
      <c r="S20" s="101"/>
      <c r="T20" s="19"/>
    </row>
    <row r="21" spans="2:20" ht="38.25" customHeight="1" x14ac:dyDescent="0.35">
      <c r="B21" s="3"/>
      <c r="C21" s="101"/>
      <c r="D21" s="101"/>
      <c r="E21" s="101"/>
      <c r="F21" s="238" t="s">
        <v>51</v>
      </c>
      <c r="G21" s="238"/>
      <c r="H21" s="238"/>
      <c r="I21" s="239" t="s">
        <v>72</v>
      </c>
      <c r="J21" s="239"/>
      <c r="K21" s="239"/>
      <c r="L21" s="239"/>
      <c r="M21" s="239"/>
      <c r="N21" s="239"/>
      <c r="O21" s="239"/>
      <c r="P21" s="239"/>
      <c r="Q21" s="101"/>
      <c r="R21" s="101"/>
      <c r="S21" s="101"/>
      <c r="T21" s="19"/>
    </row>
    <row r="22" spans="2:20" ht="46.5" customHeight="1" x14ac:dyDescent="0.35">
      <c r="B22" s="3"/>
      <c r="C22" s="101"/>
      <c r="D22" s="101"/>
      <c r="E22" s="101"/>
      <c r="F22" s="238"/>
      <c r="G22" s="238"/>
      <c r="H22" s="238"/>
      <c r="I22" s="239"/>
      <c r="J22" s="239"/>
      <c r="K22" s="239"/>
      <c r="L22" s="239"/>
      <c r="M22" s="239"/>
      <c r="N22" s="239"/>
      <c r="O22" s="239"/>
      <c r="P22" s="239"/>
      <c r="Q22" s="101"/>
      <c r="R22" s="101"/>
      <c r="S22" s="101"/>
      <c r="T22" s="19"/>
    </row>
    <row r="23" spans="2:20" x14ac:dyDescent="0.35">
      <c r="B23" s="3"/>
      <c r="C23" s="101"/>
      <c r="D23" s="101"/>
      <c r="E23" s="101"/>
      <c r="F23" s="63"/>
      <c r="G23" s="63"/>
      <c r="H23" s="63"/>
      <c r="I23" s="63"/>
      <c r="J23" s="63"/>
      <c r="K23" s="63"/>
      <c r="L23" s="63"/>
      <c r="M23" s="63"/>
      <c r="N23" s="64"/>
      <c r="O23" s="64"/>
      <c r="P23" s="64"/>
      <c r="Q23" s="101"/>
      <c r="R23" s="101"/>
      <c r="S23" s="101"/>
      <c r="T23" s="19"/>
    </row>
    <row r="24" spans="2:20" x14ac:dyDescent="0.35">
      <c r="B24" s="3"/>
      <c r="C24" s="101"/>
      <c r="D24" s="101"/>
      <c r="E24" s="101"/>
      <c r="F24" s="240"/>
      <c r="G24" s="241"/>
      <c r="H24" s="242"/>
      <c r="I24" s="243" t="s">
        <v>53</v>
      </c>
      <c r="J24" s="245"/>
      <c r="K24" s="65"/>
      <c r="L24" s="243"/>
      <c r="M24" s="245"/>
      <c r="N24" s="243"/>
      <c r="O24" s="244"/>
      <c r="P24" s="245"/>
      <c r="Q24" s="101"/>
      <c r="R24" s="101"/>
      <c r="S24" s="101"/>
      <c r="T24" s="19"/>
    </row>
    <row r="25" spans="2:20" ht="157.5" customHeight="1" x14ac:dyDescent="0.35">
      <c r="B25" s="3"/>
      <c r="C25" s="101"/>
      <c r="D25" s="101"/>
      <c r="E25" s="101"/>
      <c r="F25" s="243" t="s">
        <v>55</v>
      </c>
      <c r="G25" s="245"/>
      <c r="H25" s="62" t="s">
        <v>56</v>
      </c>
      <c r="I25" s="256" t="s">
        <v>115</v>
      </c>
      <c r="J25" s="258"/>
      <c r="K25" s="62" t="s">
        <v>10</v>
      </c>
      <c r="L25" s="62" t="s">
        <v>11</v>
      </c>
      <c r="M25" s="259" t="s">
        <v>15</v>
      </c>
      <c r="N25" s="260"/>
      <c r="O25" s="261"/>
      <c r="P25" s="101"/>
      <c r="Q25" s="101"/>
      <c r="R25" s="101"/>
      <c r="S25" s="19"/>
    </row>
    <row r="26" spans="2:20" x14ac:dyDescent="0.35">
      <c r="B26" s="3"/>
      <c r="C26" s="101"/>
      <c r="D26" s="101"/>
      <c r="E26" s="101"/>
      <c r="F26" s="250"/>
      <c r="G26" s="251"/>
      <c r="H26" s="66" t="s">
        <v>60</v>
      </c>
      <c r="I26" s="250"/>
      <c r="J26" s="251"/>
      <c r="K26" s="67"/>
      <c r="L26" s="67"/>
      <c r="M26" s="276" t="s">
        <v>75</v>
      </c>
      <c r="N26" s="277"/>
      <c r="O26" s="278"/>
      <c r="P26" s="101"/>
      <c r="Q26" s="101"/>
      <c r="R26" s="101"/>
      <c r="S26" s="19"/>
    </row>
    <row r="27" spans="2:20" x14ac:dyDescent="0.35">
      <c r="B27" s="3"/>
      <c r="C27" s="101"/>
      <c r="D27" s="101"/>
      <c r="E27" s="101"/>
      <c r="F27" s="250"/>
      <c r="G27" s="251"/>
      <c r="H27" s="66" t="s">
        <v>60</v>
      </c>
      <c r="I27" s="250"/>
      <c r="J27" s="251"/>
      <c r="K27" s="67"/>
      <c r="L27" s="67"/>
      <c r="M27" s="354"/>
      <c r="N27" s="355"/>
      <c r="O27" s="356"/>
      <c r="P27" s="101"/>
      <c r="Q27" s="101"/>
      <c r="R27" s="101"/>
      <c r="S27" s="19"/>
    </row>
    <row r="28" spans="2:20" x14ac:dyDescent="0.35">
      <c r="B28" s="3"/>
      <c r="C28" s="101"/>
      <c r="D28" s="101"/>
      <c r="E28" s="101"/>
      <c r="F28" s="250"/>
      <c r="G28" s="251"/>
      <c r="H28" s="66" t="s">
        <v>60</v>
      </c>
      <c r="I28" s="250"/>
      <c r="J28" s="251"/>
      <c r="K28" s="67"/>
      <c r="L28" s="67"/>
      <c r="M28" s="354"/>
      <c r="N28" s="355"/>
      <c r="O28" s="356"/>
      <c r="P28" s="101"/>
      <c r="Q28" s="101"/>
      <c r="R28" s="101"/>
      <c r="S28" s="19"/>
    </row>
    <row r="29" spans="2:20" x14ac:dyDescent="0.35">
      <c r="B29" s="3"/>
      <c r="C29" s="101"/>
      <c r="D29" s="101"/>
      <c r="E29" s="101"/>
      <c r="F29" s="250"/>
      <c r="G29" s="251"/>
      <c r="H29" s="66" t="s">
        <v>60</v>
      </c>
      <c r="I29" s="250"/>
      <c r="J29" s="251"/>
      <c r="K29" s="67"/>
      <c r="L29" s="67"/>
      <c r="M29" s="354"/>
      <c r="N29" s="355"/>
      <c r="O29" s="356"/>
      <c r="P29" s="101"/>
      <c r="Q29" s="101"/>
      <c r="R29" s="101"/>
      <c r="S29" s="19"/>
    </row>
    <row r="30" spans="2:20" x14ac:dyDescent="0.35">
      <c r="B30" s="3"/>
      <c r="C30" s="101"/>
      <c r="D30" s="101"/>
      <c r="E30" s="101"/>
      <c r="F30" s="68"/>
      <c r="G30" s="81"/>
      <c r="H30" s="66" t="s">
        <v>60</v>
      </c>
      <c r="I30" s="81"/>
      <c r="J30" s="71"/>
      <c r="K30" s="72"/>
      <c r="L30" s="73"/>
      <c r="M30" s="68"/>
      <c r="N30" s="81"/>
      <c r="O30" s="71"/>
      <c r="P30" s="101"/>
      <c r="Q30" s="101"/>
      <c r="R30" s="101"/>
      <c r="S30" s="19"/>
    </row>
    <row r="31" spans="2:20" x14ac:dyDescent="0.35">
      <c r="B31" s="3"/>
      <c r="C31" s="101"/>
      <c r="D31" s="101"/>
      <c r="E31" s="101"/>
      <c r="F31" s="74"/>
      <c r="G31" s="75"/>
      <c r="H31" s="75"/>
      <c r="I31" s="262"/>
      <c r="J31" s="263"/>
      <c r="K31" s="289" t="s">
        <v>50</v>
      </c>
      <c r="L31" s="290"/>
      <c r="M31" s="289" t="s">
        <v>59</v>
      </c>
      <c r="N31" s="291"/>
      <c r="O31" s="290"/>
      <c r="P31" s="101"/>
      <c r="Q31" s="101"/>
      <c r="R31" s="101"/>
      <c r="S31" s="19"/>
    </row>
    <row r="32" spans="2:20" x14ac:dyDescent="0.35">
      <c r="B32" s="3"/>
      <c r="C32" s="101"/>
      <c r="D32" s="101"/>
      <c r="E32" s="101"/>
      <c r="F32" s="101"/>
      <c r="G32" s="101"/>
      <c r="H32" s="101"/>
      <c r="I32" s="101"/>
      <c r="J32" s="101"/>
      <c r="K32" s="101"/>
      <c r="L32" s="101"/>
      <c r="M32" s="101"/>
      <c r="N32" s="101"/>
      <c r="O32" s="101"/>
      <c r="P32" s="101"/>
      <c r="Q32" s="101"/>
      <c r="R32" s="101"/>
      <c r="S32" s="101"/>
      <c r="T32" s="19"/>
    </row>
    <row r="33" spans="2:20" x14ac:dyDescent="0.35">
      <c r="B33" s="3"/>
      <c r="C33" s="101"/>
      <c r="D33" s="101"/>
      <c r="E33" s="101"/>
      <c r="F33" s="246" t="s">
        <v>61</v>
      </c>
      <c r="G33" s="247"/>
      <c r="H33" s="247"/>
      <c r="I33" s="248"/>
      <c r="J33" s="248"/>
      <c r="K33" s="248"/>
      <c r="L33" s="248"/>
      <c r="M33" s="247"/>
      <c r="N33" s="247"/>
      <c r="O33" s="247"/>
      <c r="P33" s="249"/>
      <c r="Q33" s="101"/>
      <c r="R33" s="101"/>
      <c r="S33" s="101"/>
      <c r="T33" s="19"/>
    </row>
    <row r="34" spans="2:20" x14ac:dyDescent="0.35">
      <c r="B34" s="3"/>
      <c r="C34" s="101"/>
      <c r="D34" s="101"/>
      <c r="E34" s="101"/>
      <c r="F34" s="55"/>
      <c r="G34" s="55"/>
      <c r="H34" s="55"/>
      <c r="I34" s="62"/>
      <c r="J34" s="62"/>
      <c r="K34" s="62"/>
      <c r="L34" s="62" t="s">
        <v>45</v>
      </c>
      <c r="M34" s="55"/>
      <c r="N34" s="55"/>
      <c r="O34" s="55"/>
      <c r="P34" s="55"/>
      <c r="Q34" s="101"/>
      <c r="R34" s="101"/>
      <c r="S34" s="101"/>
      <c r="T34" s="19"/>
    </row>
    <row r="35" spans="2:20" x14ac:dyDescent="0.35">
      <c r="B35" s="3"/>
      <c r="C35" s="101"/>
      <c r="D35" s="101"/>
      <c r="E35" s="101"/>
      <c r="F35" s="55"/>
      <c r="G35" s="55"/>
      <c r="H35" s="55"/>
      <c r="I35" s="237" t="s">
        <v>46</v>
      </c>
      <c r="J35" s="237"/>
      <c r="K35" s="60"/>
      <c r="L35" s="62"/>
      <c r="M35" s="55"/>
      <c r="N35" s="55"/>
      <c r="O35" s="55"/>
      <c r="P35" s="55"/>
      <c r="Q35" s="101"/>
      <c r="R35" s="101"/>
      <c r="S35" s="101"/>
      <c r="T35" s="19"/>
    </row>
    <row r="36" spans="2:20" x14ac:dyDescent="0.35">
      <c r="B36" s="3"/>
      <c r="C36" s="101"/>
      <c r="D36" s="101"/>
      <c r="E36" s="101"/>
      <c r="F36" s="55"/>
      <c r="G36" s="55"/>
      <c r="H36" s="55"/>
      <c r="I36" s="237" t="s">
        <v>77</v>
      </c>
      <c r="J36" s="237"/>
      <c r="K36" s="60"/>
      <c r="L36" s="104" t="s">
        <v>50</v>
      </c>
      <c r="M36" s="55"/>
      <c r="N36" s="55"/>
      <c r="O36" s="55"/>
      <c r="P36" s="55"/>
      <c r="Q36" s="101"/>
      <c r="R36" s="101"/>
      <c r="S36" s="101"/>
      <c r="T36" s="19"/>
    </row>
    <row r="37" spans="2:20" ht="90.75" customHeight="1" x14ac:dyDescent="0.35">
      <c r="B37" s="3"/>
      <c r="C37" s="101"/>
      <c r="D37" s="101"/>
      <c r="E37" s="101"/>
      <c r="F37" s="55"/>
      <c r="G37" s="55"/>
      <c r="H37" s="55"/>
      <c r="I37" s="237" t="s">
        <v>116</v>
      </c>
      <c r="J37" s="237"/>
      <c r="K37" s="62" t="s">
        <v>74</v>
      </c>
      <c r="L37" s="104" t="s">
        <v>50</v>
      </c>
      <c r="M37" s="55"/>
      <c r="N37" s="55"/>
      <c r="O37" s="55"/>
      <c r="P37" s="55"/>
      <c r="Q37" s="101"/>
      <c r="R37" s="101"/>
      <c r="S37" s="101"/>
      <c r="T37" s="19"/>
    </row>
    <row r="38" spans="2:20" ht="23.25" customHeight="1" x14ac:dyDescent="0.35">
      <c r="B38" s="3"/>
      <c r="C38" s="101"/>
      <c r="D38" s="101"/>
      <c r="E38" s="101"/>
      <c r="F38" s="55"/>
      <c r="G38" s="55"/>
      <c r="H38" s="55"/>
      <c r="I38" s="237" t="s">
        <v>48</v>
      </c>
      <c r="J38" s="237"/>
      <c r="K38" s="62" t="s">
        <v>49</v>
      </c>
      <c r="L38" s="104" t="s">
        <v>50</v>
      </c>
      <c r="M38" s="55"/>
      <c r="N38" s="55"/>
      <c r="O38" s="55"/>
      <c r="P38" s="55"/>
      <c r="Q38" s="101"/>
      <c r="R38" s="101"/>
      <c r="S38" s="101"/>
      <c r="T38" s="19"/>
    </row>
    <row r="39" spans="2:20" ht="23.25" customHeight="1" x14ac:dyDescent="0.35">
      <c r="B39" s="3"/>
      <c r="C39" s="101"/>
      <c r="D39" s="101"/>
      <c r="E39" s="101"/>
      <c r="F39" s="55"/>
      <c r="G39" s="55"/>
      <c r="H39" s="55"/>
      <c r="I39" s="237" t="s">
        <v>76</v>
      </c>
      <c r="J39" s="237"/>
      <c r="K39" s="62"/>
      <c r="L39" s="104" t="s">
        <v>50</v>
      </c>
      <c r="M39" s="55"/>
      <c r="N39" s="55"/>
      <c r="O39" s="55"/>
      <c r="P39" s="55"/>
      <c r="Q39" s="101"/>
      <c r="R39" s="101"/>
      <c r="S39" s="101"/>
      <c r="T39" s="19"/>
    </row>
    <row r="40" spans="2:20" x14ac:dyDescent="0.35">
      <c r="B40" s="3"/>
      <c r="C40" s="101"/>
      <c r="D40" s="101"/>
      <c r="E40" s="101"/>
      <c r="F40" s="77"/>
      <c r="G40" s="55"/>
      <c r="H40" s="55"/>
      <c r="I40" s="57"/>
      <c r="J40" s="57"/>
      <c r="K40" s="80"/>
      <c r="L40" s="57"/>
      <c r="M40" s="78"/>
      <c r="N40" s="55"/>
      <c r="O40" s="55"/>
      <c r="P40" s="79"/>
      <c r="Q40" s="101"/>
      <c r="R40" s="101"/>
      <c r="S40" s="101"/>
      <c r="T40" s="19"/>
    </row>
    <row r="41" spans="2:20" ht="23.25" customHeight="1" x14ac:dyDescent="0.35">
      <c r="B41" s="3"/>
      <c r="C41" s="101"/>
      <c r="D41" s="101"/>
      <c r="E41" s="101"/>
      <c r="F41" s="267" t="s">
        <v>51</v>
      </c>
      <c r="G41" s="268"/>
      <c r="H41" s="269"/>
      <c r="I41" s="273" t="s">
        <v>78</v>
      </c>
      <c r="J41" s="274"/>
      <c r="K41" s="274"/>
      <c r="L41" s="274"/>
      <c r="M41" s="274"/>
      <c r="N41" s="274"/>
      <c r="O41" s="274"/>
      <c r="P41" s="275"/>
      <c r="Q41" s="101"/>
      <c r="R41" s="101"/>
      <c r="S41" s="101"/>
      <c r="T41" s="19"/>
    </row>
    <row r="42" spans="2:20" x14ac:dyDescent="0.35">
      <c r="B42" s="3"/>
      <c r="C42" s="101"/>
      <c r="D42" s="101"/>
      <c r="E42" s="101"/>
      <c r="F42" s="270"/>
      <c r="G42" s="271"/>
      <c r="H42" s="272"/>
      <c r="I42" s="240"/>
      <c r="J42" s="241"/>
      <c r="K42" s="241"/>
      <c r="L42" s="241"/>
      <c r="M42" s="241"/>
      <c r="N42" s="241"/>
      <c r="O42" s="241"/>
      <c r="P42" s="242"/>
      <c r="Q42" s="101"/>
      <c r="R42" s="101"/>
      <c r="S42" s="101"/>
      <c r="T42" s="19"/>
    </row>
    <row r="43" spans="2:20" x14ac:dyDescent="0.35">
      <c r="B43" s="3"/>
      <c r="C43" s="101"/>
      <c r="D43" s="101"/>
      <c r="E43" s="101"/>
      <c r="F43" s="63"/>
      <c r="G43" s="63"/>
      <c r="H43" s="63"/>
      <c r="I43" s="63"/>
      <c r="J43" s="63" t="s">
        <v>52</v>
      </c>
      <c r="K43" s="63"/>
      <c r="L43" s="63"/>
      <c r="M43" s="63"/>
      <c r="N43" s="64"/>
      <c r="O43" s="64"/>
      <c r="P43" s="64"/>
      <c r="Q43" s="101"/>
      <c r="R43" s="101"/>
      <c r="S43" s="101"/>
      <c r="T43" s="19"/>
    </row>
    <row r="44" spans="2:20" x14ac:dyDescent="0.35">
      <c r="B44" s="3"/>
      <c r="C44" s="101"/>
      <c r="D44" s="101"/>
      <c r="E44" s="101"/>
      <c r="F44" s="240"/>
      <c r="G44" s="241"/>
      <c r="H44" s="242"/>
      <c r="I44" s="243" t="s">
        <v>53</v>
      </c>
      <c r="J44" s="245"/>
      <c r="K44" s="243" t="s">
        <v>54</v>
      </c>
      <c r="L44" s="245"/>
      <c r="M44" s="243"/>
      <c r="N44" s="244"/>
      <c r="O44" s="245"/>
      <c r="P44" s="101"/>
      <c r="Q44" s="101"/>
      <c r="R44" s="101"/>
      <c r="S44" s="19"/>
    </row>
    <row r="45" spans="2:20" ht="139.5" customHeight="1" x14ac:dyDescent="0.35">
      <c r="B45" s="3"/>
      <c r="C45" s="101"/>
      <c r="D45" s="101"/>
      <c r="E45" s="101"/>
      <c r="F45" s="243" t="s">
        <v>55</v>
      </c>
      <c r="G45" s="245"/>
      <c r="H45" s="62" t="s">
        <v>56</v>
      </c>
      <c r="I45" s="243" t="s">
        <v>78</v>
      </c>
      <c r="J45" s="245"/>
      <c r="K45" s="62" t="s">
        <v>10</v>
      </c>
      <c r="L45" s="62" t="s">
        <v>11</v>
      </c>
      <c r="M45" s="259" t="s">
        <v>15</v>
      </c>
      <c r="N45" s="260"/>
      <c r="O45" s="261"/>
      <c r="P45" s="101"/>
      <c r="Q45" s="101"/>
      <c r="R45" s="101"/>
      <c r="S45" s="19"/>
    </row>
    <row r="46" spans="2:20" x14ac:dyDescent="0.35">
      <c r="B46" s="3"/>
      <c r="C46" s="101"/>
      <c r="D46" s="101"/>
      <c r="E46" s="101"/>
      <c r="F46" s="250"/>
      <c r="G46" s="251"/>
      <c r="H46" s="105" t="s">
        <v>79</v>
      </c>
      <c r="I46" s="250"/>
      <c r="J46" s="251"/>
      <c r="K46" s="67"/>
      <c r="L46" s="67"/>
      <c r="M46" s="276" t="s">
        <v>75</v>
      </c>
      <c r="N46" s="277"/>
      <c r="O46" s="278"/>
      <c r="P46" s="101"/>
      <c r="Q46" s="101"/>
      <c r="R46" s="101"/>
      <c r="S46" s="19"/>
    </row>
    <row r="47" spans="2:20" x14ac:dyDescent="0.35">
      <c r="B47" s="3"/>
      <c r="C47" s="101"/>
      <c r="D47" s="101"/>
      <c r="E47" s="101"/>
      <c r="F47" s="250"/>
      <c r="G47" s="251"/>
      <c r="H47" s="105" t="s">
        <v>79</v>
      </c>
      <c r="I47" s="250"/>
      <c r="J47" s="251"/>
      <c r="K47" s="67"/>
      <c r="L47" s="67"/>
      <c r="M47" s="354"/>
      <c r="N47" s="355"/>
      <c r="O47" s="356"/>
      <c r="P47" s="101"/>
      <c r="Q47" s="101"/>
      <c r="R47" s="101"/>
      <c r="S47" s="19"/>
    </row>
    <row r="48" spans="2:20" x14ac:dyDescent="0.35">
      <c r="B48" s="3"/>
      <c r="C48" s="101"/>
      <c r="D48" s="101"/>
      <c r="E48" s="101"/>
      <c r="F48" s="252"/>
      <c r="G48" s="253"/>
      <c r="H48" s="253"/>
      <c r="I48" s="253"/>
      <c r="J48" s="253"/>
      <c r="K48" s="253"/>
      <c r="L48" s="253"/>
      <c r="M48" s="253"/>
      <c r="N48" s="253"/>
      <c r="O48" s="253"/>
      <c r="P48" s="254"/>
      <c r="Q48" s="101"/>
      <c r="R48" s="101"/>
      <c r="S48" s="101"/>
      <c r="T48" s="19"/>
    </row>
    <row r="49" spans="2:20" x14ac:dyDescent="0.35">
      <c r="B49" s="3"/>
      <c r="C49" s="101"/>
      <c r="D49" s="101"/>
      <c r="E49" s="101"/>
      <c r="F49" s="74"/>
      <c r="G49" s="75"/>
      <c r="H49" s="75"/>
      <c r="I49" s="262"/>
      <c r="J49" s="263"/>
      <c r="K49" s="76"/>
      <c r="L49" s="289" t="s">
        <v>50</v>
      </c>
      <c r="M49" s="290"/>
      <c r="N49" s="289" t="s">
        <v>59</v>
      </c>
      <c r="O49" s="291"/>
      <c r="P49" s="290"/>
      <c r="Q49" s="101"/>
      <c r="R49" s="101"/>
      <c r="S49" s="101"/>
      <c r="T49" s="19"/>
    </row>
    <row r="50" spans="2:20" x14ac:dyDescent="0.35">
      <c r="B50" s="3"/>
      <c r="C50" s="101"/>
      <c r="D50" s="101"/>
      <c r="E50" s="101"/>
      <c r="F50" s="82"/>
      <c r="G50" s="82"/>
      <c r="H50" s="82"/>
      <c r="I50" s="83"/>
      <c r="J50" s="83"/>
      <c r="K50" s="84"/>
      <c r="L50" s="85"/>
      <c r="M50" s="85"/>
      <c r="N50" s="85"/>
      <c r="O50" s="85"/>
      <c r="P50" s="85"/>
      <c r="Q50" s="101"/>
      <c r="R50" s="101"/>
      <c r="S50" s="101"/>
      <c r="T50" s="19"/>
    </row>
    <row r="51" spans="2:20" x14ac:dyDescent="0.35">
      <c r="B51" s="3"/>
      <c r="C51" s="101"/>
      <c r="D51" s="101"/>
      <c r="E51" s="101"/>
      <c r="F51" s="246" t="s">
        <v>62</v>
      </c>
      <c r="G51" s="247"/>
      <c r="H51" s="247"/>
      <c r="I51" s="248"/>
      <c r="J51" s="248"/>
      <c r="K51" s="248"/>
      <c r="L51" s="248"/>
      <c r="M51" s="247"/>
      <c r="N51" s="247"/>
      <c r="O51" s="247"/>
      <c r="P51" s="249"/>
      <c r="Q51" s="101"/>
      <c r="R51" s="101"/>
      <c r="S51" s="101"/>
      <c r="T51" s="19"/>
    </row>
    <row r="52" spans="2:20" x14ac:dyDescent="0.35">
      <c r="B52" s="3"/>
      <c r="C52" s="101"/>
      <c r="D52" s="101"/>
      <c r="E52" s="101"/>
      <c r="F52" s="55"/>
      <c r="G52" s="55"/>
      <c r="H52" s="55"/>
      <c r="I52" s="62"/>
      <c r="J52" s="62"/>
      <c r="K52" s="62"/>
      <c r="L52" s="62" t="s">
        <v>45</v>
      </c>
      <c r="M52" s="55"/>
      <c r="N52" s="55"/>
      <c r="O52" s="55"/>
      <c r="P52" s="55"/>
      <c r="Q52" s="101"/>
      <c r="R52" s="101"/>
      <c r="S52" s="101"/>
      <c r="T52" s="19"/>
    </row>
    <row r="53" spans="2:20" x14ac:dyDescent="0.35">
      <c r="B53" s="3"/>
      <c r="C53" s="101"/>
      <c r="D53" s="101"/>
      <c r="E53" s="101"/>
      <c r="F53" s="55"/>
      <c r="G53" s="55"/>
      <c r="H53" s="55"/>
      <c r="I53" s="237" t="s">
        <v>46</v>
      </c>
      <c r="J53" s="237"/>
      <c r="K53" s="60"/>
      <c r="L53" s="62"/>
      <c r="M53" s="55"/>
      <c r="N53" s="55"/>
      <c r="O53" s="55"/>
      <c r="P53" s="55"/>
      <c r="Q53" s="101"/>
      <c r="R53" s="101"/>
      <c r="S53" s="101"/>
      <c r="T53" s="19"/>
    </row>
    <row r="54" spans="2:20" ht="57" customHeight="1" x14ac:dyDescent="0.35">
      <c r="B54" s="3"/>
      <c r="C54" s="101"/>
      <c r="D54" s="101"/>
      <c r="E54" s="101"/>
      <c r="F54" s="55"/>
      <c r="G54" s="55"/>
      <c r="H54" s="55"/>
      <c r="I54" s="237" t="s">
        <v>80</v>
      </c>
      <c r="J54" s="237"/>
      <c r="K54" s="60"/>
      <c r="L54" s="104" t="s">
        <v>50</v>
      </c>
      <c r="M54" s="55"/>
      <c r="N54" s="55"/>
      <c r="O54" s="55"/>
      <c r="P54" s="55"/>
      <c r="Q54" s="101"/>
      <c r="R54" s="101"/>
      <c r="S54" s="101"/>
      <c r="T54" s="19"/>
    </row>
    <row r="55" spans="2:20" ht="57" customHeight="1" x14ac:dyDescent="0.35">
      <c r="B55" s="3"/>
      <c r="C55" s="101"/>
      <c r="D55" s="101"/>
      <c r="E55" s="101"/>
      <c r="F55" s="55"/>
      <c r="G55" s="55"/>
      <c r="H55" s="55"/>
      <c r="I55" s="331" t="s">
        <v>81</v>
      </c>
      <c r="J55" s="332"/>
      <c r="K55" s="60"/>
      <c r="L55" s="104" t="s">
        <v>50</v>
      </c>
      <c r="M55" s="55"/>
      <c r="N55" s="55"/>
      <c r="O55" s="55"/>
      <c r="P55" s="55"/>
      <c r="Q55" s="101"/>
      <c r="R55" s="101"/>
      <c r="S55" s="101"/>
      <c r="T55" s="19"/>
    </row>
    <row r="56" spans="2:20" ht="69.75" customHeight="1" x14ac:dyDescent="0.35">
      <c r="B56" s="3"/>
      <c r="C56" s="101"/>
      <c r="D56" s="101"/>
      <c r="E56" s="101"/>
      <c r="F56" s="55"/>
      <c r="G56" s="55"/>
      <c r="H56" s="55"/>
      <c r="I56" s="237" t="s">
        <v>117</v>
      </c>
      <c r="J56" s="237"/>
      <c r="K56" s="62" t="s">
        <v>74</v>
      </c>
      <c r="L56" s="104" t="s">
        <v>50</v>
      </c>
      <c r="M56" s="55"/>
      <c r="N56" s="55"/>
      <c r="O56" s="55"/>
      <c r="P56" s="55"/>
      <c r="Q56" s="101"/>
      <c r="R56" s="101"/>
      <c r="S56" s="101"/>
      <c r="T56" s="19"/>
    </row>
    <row r="57" spans="2:20" ht="23.25" customHeight="1" x14ac:dyDescent="0.35">
      <c r="B57" s="3"/>
      <c r="C57" s="101"/>
      <c r="D57" s="101"/>
      <c r="E57" s="101"/>
      <c r="F57" s="55"/>
      <c r="G57" s="55"/>
      <c r="H57" s="55"/>
      <c r="I57" s="237" t="s">
        <v>48</v>
      </c>
      <c r="J57" s="237"/>
      <c r="K57" s="62" t="s">
        <v>49</v>
      </c>
      <c r="L57" s="104" t="s">
        <v>50</v>
      </c>
      <c r="M57" s="55"/>
      <c r="N57" s="55"/>
      <c r="O57" s="55"/>
      <c r="P57" s="55"/>
      <c r="Q57" s="101"/>
      <c r="R57" s="101"/>
      <c r="S57" s="101"/>
      <c r="T57" s="19"/>
    </row>
    <row r="58" spans="2:20" ht="23.25" customHeight="1" x14ac:dyDescent="0.35">
      <c r="B58" s="3"/>
      <c r="C58" s="101"/>
      <c r="D58" s="101"/>
      <c r="E58" s="101"/>
      <c r="F58" s="55"/>
      <c r="G58" s="55"/>
      <c r="H58" s="55"/>
      <c r="I58" s="237" t="s">
        <v>76</v>
      </c>
      <c r="J58" s="237"/>
      <c r="K58" s="62"/>
      <c r="L58" s="104" t="s">
        <v>50</v>
      </c>
      <c r="M58" s="55"/>
      <c r="N58" s="55"/>
      <c r="O58" s="55"/>
      <c r="P58" s="55"/>
      <c r="Q58" s="101"/>
      <c r="R58" s="101"/>
      <c r="S58" s="101"/>
      <c r="T58" s="19"/>
    </row>
    <row r="59" spans="2:20" x14ac:dyDescent="0.35">
      <c r="B59" s="3"/>
      <c r="C59" s="101"/>
      <c r="D59" s="101"/>
      <c r="E59" s="101"/>
      <c r="F59" s="77"/>
      <c r="G59" s="55"/>
      <c r="H59" s="55"/>
      <c r="I59" s="57"/>
      <c r="J59" s="57"/>
      <c r="K59" s="80"/>
      <c r="L59" s="57"/>
      <c r="M59" s="78"/>
      <c r="N59" s="55"/>
      <c r="O59" s="55"/>
      <c r="P59" s="79"/>
      <c r="Q59" s="101"/>
      <c r="R59" s="101"/>
      <c r="S59" s="101"/>
      <c r="T59" s="19"/>
    </row>
    <row r="60" spans="2:20" ht="23.25" customHeight="1" x14ac:dyDescent="0.35">
      <c r="B60" s="3"/>
      <c r="C60" s="101"/>
      <c r="D60" s="101"/>
      <c r="E60" s="101"/>
      <c r="F60" s="267" t="s">
        <v>51</v>
      </c>
      <c r="G60" s="268"/>
      <c r="H60" s="269"/>
      <c r="I60" s="273" t="s">
        <v>118</v>
      </c>
      <c r="J60" s="274"/>
      <c r="K60" s="274"/>
      <c r="L60" s="274"/>
      <c r="M60" s="274"/>
      <c r="N60" s="274"/>
      <c r="O60" s="274"/>
      <c r="P60" s="275"/>
      <c r="Q60" s="101"/>
      <c r="R60" s="101"/>
      <c r="S60" s="101"/>
      <c r="T60" s="19"/>
    </row>
    <row r="61" spans="2:20" x14ac:dyDescent="0.35">
      <c r="B61" s="3"/>
      <c r="C61" s="101"/>
      <c r="D61" s="101"/>
      <c r="E61" s="101"/>
      <c r="F61" s="270"/>
      <c r="G61" s="271"/>
      <c r="H61" s="272"/>
      <c r="I61" s="240"/>
      <c r="J61" s="241"/>
      <c r="K61" s="241"/>
      <c r="L61" s="241"/>
      <c r="M61" s="241"/>
      <c r="N61" s="241"/>
      <c r="O61" s="241"/>
      <c r="P61" s="242"/>
      <c r="Q61" s="101"/>
      <c r="R61" s="101"/>
      <c r="S61" s="101"/>
      <c r="T61" s="19"/>
    </row>
    <row r="62" spans="2:20" x14ac:dyDescent="0.35">
      <c r="B62" s="3"/>
      <c r="C62" s="101"/>
      <c r="D62" s="101"/>
      <c r="E62" s="101"/>
      <c r="F62" s="63"/>
      <c r="G62" s="63"/>
      <c r="H62" s="63"/>
      <c r="I62" s="63"/>
      <c r="J62" s="63" t="s">
        <v>52</v>
      </c>
      <c r="K62" s="63"/>
      <c r="L62" s="63"/>
      <c r="M62" s="63"/>
      <c r="N62" s="64"/>
      <c r="O62" s="64"/>
      <c r="P62" s="64"/>
      <c r="Q62" s="101"/>
      <c r="R62" s="101"/>
      <c r="S62" s="101"/>
      <c r="T62" s="19"/>
    </row>
    <row r="63" spans="2:20" x14ac:dyDescent="0.35">
      <c r="B63" s="3"/>
      <c r="C63" s="101"/>
      <c r="D63" s="101"/>
      <c r="E63" s="101"/>
      <c r="F63" s="240"/>
      <c r="G63" s="241"/>
      <c r="H63" s="242"/>
      <c r="I63" s="243" t="s">
        <v>53</v>
      </c>
      <c r="J63" s="245"/>
      <c r="K63" s="243" t="s">
        <v>54</v>
      </c>
      <c r="L63" s="245"/>
      <c r="M63" s="243"/>
      <c r="N63" s="244"/>
      <c r="O63" s="245"/>
      <c r="P63" s="101"/>
      <c r="Q63" s="101"/>
      <c r="R63" s="101"/>
      <c r="S63" s="19"/>
    </row>
    <row r="64" spans="2:20" ht="167.25" customHeight="1" x14ac:dyDescent="0.35">
      <c r="B64" s="3"/>
      <c r="C64" s="101"/>
      <c r="D64" s="101"/>
      <c r="E64" s="101"/>
      <c r="F64" s="243" t="s">
        <v>55</v>
      </c>
      <c r="G64" s="245"/>
      <c r="H64" s="62" t="s">
        <v>56</v>
      </c>
      <c r="I64" s="243" t="s">
        <v>118</v>
      </c>
      <c r="J64" s="245"/>
      <c r="K64" s="62" t="s">
        <v>10</v>
      </c>
      <c r="L64" s="62" t="s">
        <v>11</v>
      </c>
      <c r="M64" s="259" t="s">
        <v>15</v>
      </c>
      <c r="N64" s="260"/>
      <c r="O64" s="261"/>
      <c r="P64" s="101"/>
      <c r="Q64" s="101"/>
      <c r="R64" s="101"/>
      <c r="S64" s="19"/>
    </row>
    <row r="65" spans="2:20" ht="128.25" customHeight="1" x14ac:dyDescent="0.35">
      <c r="B65" s="3"/>
      <c r="C65" s="101"/>
      <c r="D65" s="101"/>
      <c r="E65" s="101"/>
      <c r="F65" s="250"/>
      <c r="G65" s="251"/>
      <c r="H65" s="105" t="s">
        <v>82</v>
      </c>
      <c r="I65" s="250"/>
      <c r="J65" s="251"/>
      <c r="K65" s="67"/>
      <c r="L65" s="67"/>
      <c r="M65" s="250"/>
      <c r="N65" s="255"/>
      <c r="O65" s="251"/>
      <c r="P65" s="101"/>
      <c r="Q65" s="101"/>
      <c r="R65" s="101"/>
      <c r="S65" s="19"/>
    </row>
    <row r="66" spans="2:20" ht="119.25" customHeight="1" x14ac:dyDescent="0.35">
      <c r="B66" s="3"/>
      <c r="C66" s="101"/>
      <c r="D66" s="101"/>
      <c r="E66" s="101"/>
      <c r="F66" s="250"/>
      <c r="G66" s="251"/>
      <c r="H66" s="105" t="s">
        <v>82</v>
      </c>
      <c r="I66" s="250"/>
      <c r="J66" s="251"/>
      <c r="K66" s="67"/>
      <c r="L66" s="67"/>
      <c r="M66" s="354"/>
      <c r="N66" s="355"/>
      <c r="O66" s="356"/>
      <c r="P66" s="101"/>
      <c r="Q66" s="101"/>
      <c r="R66" s="101"/>
      <c r="S66" s="19"/>
    </row>
    <row r="67" spans="2:20" x14ac:dyDescent="0.35">
      <c r="B67" s="3"/>
      <c r="C67" s="101"/>
      <c r="D67" s="101"/>
      <c r="E67" s="101"/>
      <c r="F67" s="252"/>
      <c r="G67" s="253"/>
      <c r="H67" s="253"/>
      <c r="I67" s="253"/>
      <c r="J67" s="253"/>
      <c r="K67" s="253"/>
      <c r="L67" s="253"/>
      <c r="M67" s="253"/>
      <c r="N67" s="253"/>
      <c r="O67" s="253"/>
      <c r="P67" s="254"/>
      <c r="Q67" s="101"/>
      <c r="R67" s="101"/>
      <c r="S67" s="101"/>
      <c r="T67" s="19"/>
    </row>
    <row r="68" spans="2:20" x14ac:dyDescent="0.35">
      <c r="B68" s="3"/>
      <c r="C68" s="101"/>
      <c r="D68" s="101"/>
      <c r="E68" s="101"/>
      <c r="F68" s="74"/>
      <c r="G68" s="75"/>
      <c r="H68" s="75"/>
      <c r="I68" s="262"/>
      <c r="J68" s="263"/>
      <c r="K68" s="76"/>
      <c r="L68" s="289" t="s">
        <v>50</v>
      </c>
      <c r="M68" s="290"/>
      <c r="N68" s="289" t="s">
        <v>59</v>
      </c>
      <c r="O68" s="291"/>
      <c r="P68" s="290"/>
      <c r="Q68" s="101"/>
      <c r="R68" s="101"/>
      <c r="S68" s="101"/>
      <c r="T68" s="19"/>
    </row>
    <row r="69" spans="2:20" x14ac:dyDescent="0.35">
      <c r="B69" s="3"/>
      <c r="C69" s="101"/>
      <c r="D69" s="101"/>
      <c r="E69" s="101"/>
      <c r="F69" s="82"/>
      <c r="G69" s="82"/>
      <c r="H69" s="82"/>
      <c r="I69" s="83"/>
      <c r="J69" s="83"/>
      <c r="K69" s="84"/>
      <c r="L69" s="85"/>
      <c r="M69" s="85"/>
      <c r="N69" s="85"/>
      <c r="O69" s="85"/>
      <c r="P69" s="85"/>
      <c r="Q69" s="101"/>
      <c r="R69" s="101"/>
      <c r="S69" s="101"/>
      <c r="T69" s="19"/>
    </row>
    <row r="70" spans="2:20" x14ac:dyDescent="0.35">
      <c r="B70" s="3"/>
      <c r="C70" s="101"/>
      <c r="D70" s="101"/>
      <c r="E70" s="101"/>
      <c r="F70" s="82"/>
      <c r="G70" s="82"/>
      <c r="H70" s="82"/>
      <c r="I70" s="83"/>
      <c r="J70" s="83"/>
      <c r="K70" s="84"/>
      <c r="L70" s="85"/>
      <c r="M70" s="85"/>
      <c r="N70" s="85"/>
      <c r="O70" s="85"/>
      <c r="P70" s="85"/>
      <c r="Q70" s="101"/>
      <c r="R70" s="101"/>
      <c r="S70" s="101"/>
      <c r="T70" s="19"/>
    </row>
    <row r="71" spans="2:20" x14ac:dyDescent="0.35">
      <c r="B71" s="3"/>
      <c r="C71" s="101"/>
      <c r="D71" s="101"/>
      <c r="E71" s="101"/>
      <c r="F71" s="82"/>
      <c r="G71" s="82"/>
      <c r="H71" s="82"/>
      <c r="I71" s="83"/>
      <c r="J71" s="83"/>
      <c r="K71" s="84"/>
      <c r="L71" s="85"/>
      <c r="M71" s="85"/>
      <c r="N71" s="85"/>
      <c r="O71" s="85"/>
      <c r="P71" s="85"/>
      <c r="Q71" s="101"/>
      <c r="R71" s="101"/>
      <c r="S71" s="101"/>
      <c r="T71" s="19"/>
    </row>
    <row r="72" spans="2:20" ht="24" thickBot="1" x14ac:dyDescent="0.4">
      <c r="B72" s="3"/>
      <c r="C72" s="101"/>
      <c r="D72" s="101"/>
      <c r="E72" s="101"/>
      <c r="F72" s="101"/>
      <c r="G72" s="101"/>
      <c r="H72" s="101"/>
      <c r="I72" s="101"/>
      <c r="J72" s="101"/>
      <c r="K72" s="101"/>
      <c r="L72" s="101"/>
      <c r="M72" s="101"/>
      <c r="N72" s="101"/>
      <c r="O72" s="101"/>
      <c r="P72" s="101"/>
      <c r="Q72" s="101"/>
      <c r="R72" s="101"/>
      <c r="S72" s="101"/>
      <c r="T72" s="19"/>
    </row>
    <row r="73" spans="2:20" ht="34.5" customHeight="1" thickBot="1" x14ac:dyDescent="0.4">
      <c r="B73" s="341" t="s">
        <v>59</v>
      </c>
      <c r="C73" s="342"/>
      <c r="D73" s="342"/>
      <c r="E73" s="342"/>
      <c r="F73" s="342"/>
      <c r="G73" s="342"/>
      <c r="H73" s="342"/>
      <c r="I73" s="342"/>
      <c r="J73" s="342"/>
      <c r="K73" s="342"/>
      <c r="L73" s="342"/>
      <c r="M73" s="342"/>
      <c r="N73" s="342"/>
      <c r="O73" s="342"/>
      <c r="P73" s="342"/>
      <c r="Q73" s="342"/>
      <c r="R73" s="342"/>
      <c r="S73" s="342"/>
      <c r="T73" s="343"/>
    </row>
    <row r="74" spans="2:20" x14ac:dyDescent="0.35">
      <c r="B74" s="228" t="s">
        <v>27</v>
      </c>
      <c r="C74" s="229"/>
      <c r="D74" s="229"/>
      <c r="E74" s="229"/>
      <c r="F74" s="229"/>
      <c r="G74" s="229"/>
      <c r="H74" s="229"/>
      <c r="I74" s="229"/>
      <c r="J74" s="229"/>
      <c r="K74" s="229"/>
      <c r="L74" s="229"/>
      <c r="M74" s="229"/>
      <c r="N74" s="229"/>
      <c r="O74" s="229"/>
      <c r="P74" s="229"/>
      <c r="Q74" s="229"/>
      <c r="R74" s="229"/>
      <c r="S74" s="229"/>
      <c r="T74" s="230"/>
    </row>
    <row r="75" spans="2:20" ht="24" thickBot="1" x14ac:dyDescent="0.4">
      <c r="B75" s="231"/>
      <c r="C75" s="232"/>
      <c r="D75" s="232"/>
      <c r="E75" s="232"/>
      <c r="F75" s="232"/>
      <c r="G75" s="232"/>
      <c r="H75" s="232"/>
      <c r="I75" s="232"/>
      <c r="J75" s="232"/>
      <c r="K75" s="232"/>
      <c r="L75" s="232"/>
      <c r="M75" s="232"/>
      <c r="N75" s="232"/>
      <c r="O75" s="232"/>
      <c r="P75" s="232"/>
      <c r="Q75" s="232"/>
      <c r="R75" s="232"/>
      <c r="S75" s="232"/>
      <c r="T75" s="233"/>
    </row>
    <row r="76" spans="2:20" customFormat="1" x14ac:dyDescent="0.35">
      <c r="B76" s="293" t="s">
        <v>0</v>
      </c>
      <c r="C76" s="294"/>
      <c r="D76" s="294"/>
      <c r="E76" s="294"/>
      <c r="F76" s="294"/>
      <c r="G76" s="294"/>
      <c r="H76" s="294"/>
      <c r="I76" s="294"/>
      <c r="J76" s="295"/>
      <c r="K76" s="344">
        <v>1000000000</v>
      </c>
      <c r="L76" s="344"/>
      <c r="M76" s="344"/>
      <c r="N76" s="344"/>
      <c r="O76" s="47"/>
      <c r="P76" s="121"/>
      <c r="Q76" s="122"/>
      <c r="R76" s="123"/>
      <c r="S76" s="1"/>
      <c r="T76" s="16"/>
    </row>
    <row r="77" spans="2:20" customFormat="1" x14ac:dyDescent="0.25">
      <c r="B77" s="285" t="s">
        <v>40</v>
      </c>
      <c r="C77" s="286"/>
      <c r="D77" s="287"/>
      <c r="E77" s="41" t="s">
        <v>41</v>
      </c>
      <c r="F77" s="288" t="s">
        <v>189</v>
      </c>
      <c r="G77" s="288"/>
      <c r="H77" s="288"/>
      <c r="I77" s="36"/>
      <c r="J77" s="42"/>
      <c r="K77" s="360">
        <v>0.5</v>
      </c>
      <c r="L77" s="361"/>
      <c r="M77" s="361"/>
      <c r="N77" s="362"/>
      <c r="O77" s="110" t="s">
        <v>19</v>
      </c>
      <c r="P77" s="124"/>
      <c r="Q77" s="125"/>
      <c r="R77" s="126"/>
      <c r="S77" s="1"/>
      <c r="T77" s="16"/>
    </row>
    <row r="78" spans="2:20" customFormat="1" x14ac:dyDescent="0.25">
      <c r="B78" s="288" t="s">
        <v>42</v>
      </c>
      <c r="C78" s="288"/>
      <c r="D78" s="288"/>
      <c r="E78" s="41" t="s">
        <v>43</v>
      </c>
      <c r="F78" s="288" t="s">
        <v>190</v>
      </c>
      <c r="G78" s="288"/>
      <c r="H78" s="288"/>
      <c r="I78" s="36"/>
      <c r="J78" s="42"/>
      <c r="K78" s="360">
        <v>0.5</v>
      </c>
      <c r="L78" s="361"/>
      <c r="M78" s="361"/>
      <c r="N78" s="362"/>
      <c r="O78" s="110" t="s">
        <v>19</v>
      </c>
      <c r="P78" s="124"/>
      <c r="Q78" s="125"/>
      <c r="R78" s="126"/>
      <c r="S78" s="1"/>
      <c r="T78" s="16"/>
    </row>
    <row r="79" spans="2:20" customFormat="1" x14ac:dyDescent="0.25">
      <c r="B79" s="288" t="s">
        <v>42</v>
      </c>
      <c r="C79" s="288"/>
      <c r="D79" s="288"/>
      <c r="E79" s="41" t="s">
        <v>43</v>
      </c>
      <c r="F79" s="288"/>
      <c r="G79" s="288"/>
      <c r="H79" s="288"/>
      <c r="I79" s="41"/>
      <c r="J79" s="42"/>
      <c r="K79" s="357"/>
      <c r="L79" s="358"/>
      <c r="M79" s="358"/>
      <c r="N79" s="359"/>
      <c r="O79" s="111"/>
      <c r="P79" s="124"/>
      <c r="Q79" s="125"/>
      <c r="R79" s="126"/>
      <c r="S79" s="1"/>
      <c r="T79" s="16"/>
    </row>
    <row r="80" spans="2:20" customFormat="1" x14ac:dyDescent="0.25">
      <c r="B80" s="303" t="s">
        <v>67</v>
      </c>
      <c r="C80" s="304"/>
      <c r="D80" s="304"/>
      <c r="E80" s="304"/>
      <c r="F80" s="304"/>
      <c r="G80" s="304"/>
      <c r="H80" s="304"/>
      <c r="I80" s="304"/>
      <c r="J80" s="305"/>
      <c r="K80" s="360"/>
      <c r="L80" s="361"/>
      <c r="M80" s="361"/>
      <c r="N80" s="362"/>
      <c r="O80" s="111" t="s">
        <v>19</v>
      </c>
      <c r="P80" s="124"/>
      <c r="Q80" s="125"/>
      <c r="R80" s="126"/>
      <c r="S80" s="1"/>
      <c r="T80" s="16"/>
    </row>
    <row r="81" spans="2:46" customFormat="1" x14ac:dyDescent="0.25">
      <c r="B81" s="303" t="s">
        <v>39</v>
      </c>
      <c r="C81" s="304"/>
      <c r="D81" s="304"/>
      <c r="E81" s="304"/>
      <c r="F81" s="304"/>
      <c r="G81" s="304"/>
      <c r="H81" s="304"/>
      <c r="I81" s="304"/>
      <c r="J81" s="305"/>
      <c r="K81" s="340"/>
      <c r="L81" s="340"/>
      <c r="M81" s="340"/>
      <c r="N81" s="340"/>
      <c r="O81" s="111" t="s">
        <v>19</v>
      </c>
      <c r="P81" s="363"/>
      <c r="Q81" s="364"/>
      <c r="R81" s="365"/>
      <c r="S81" s="1"/>
      <c r="T81" s="16"/>
    </row>
    <row r="82" spans="2:46" customFormat="1" x14ac:dyDescent="0.25">
      <c r="B82" s="303" t="s">
        <v>1</v>
      </c>
      <c r="C82" s="304"/>
      <c r="D82" s="304"/>
      <c r="E82" s="304"/>
      <c r="F82" s="304"/>
      <c r="G82" s="304"/>
      <c r="H82" s="304"/>
      <c r="I82" s="304"/>
      <c r="J82" s="305"/>
      <c r="K82" s="340"/>
      <c r="L82" s="340"/>
      <c r="M82" s="340"/>
      <c r="N82" s="340"/>
      <c r="O82" s="111"/>
      <c r="P82" s="127"/>
      <c r="Q82" s="128"/>
      <c r="R82" s="129"/>
      <c r="S82" s="1"/>
      <c r="T82" s="17"/>
    </row>
    <row r="83" spans="2:46" customFormat="1" ht="12.75" customHeight="1" x14ac:dyDescent="0.25">
      <c r="B83" s="94"/>
      <c r="C83" s="95"/>
      <c r="D83" s="95"/>
      <c r="E83" s="95"/>
      <c r="F83" s="95"/>
      <c r="G83" s="95"/>
      <c r="H83" s="95"/>
      <c r="I83" s="95"/>
      <c r="J83" s="96"/>
      <c r="K83" s="97"/>
      <c r="L83" s="97"/>
      <c r="M83" s="97"/>
      <c r="N83" s="97"/>
      <c r="O83" s="98"/>
      <c r="P83" s="38"/>
      <c r="Q83" s="39"/>
      <c r="R83" s="40"/>
      <c r="S83" s="1"/>
      <c r="T83" s="17"/>
    </row>
    <row r="85" spans="2:46" x14ac:dyDescent="0.35">
      <c r="B85" s="52"/>
      <c r="C85" s="53"/>
      <c r="D85" s="53"/>
      <c r="E85" s="53"/>
      <c r="F85" s="53"/>
      <c r="G85" s="53"/>
      <c r="H85" s="53"/>
      <c r="I85" s="53"/>
      <c r="J85" s="53"/>
      <c r="K85" s="53"/>
      <c r="L85" s="53"/>
      <c r="M85" s="53"/>
      <c r="N85" s="53"/>
      <c r="O85" s="2"/>
      <c r="P85" s="2"/>
      <c r="Q85" s="2"/>
      <c r="R85" s="2"/>
      <c r="S85" s="2"/>
      <c r="T85" s="18"/>
      <c r="W85" s="58"/>
      <c r="X85" s="58"/>
      <c r="Y85" s="58"/>
      <c r="Z85" s="58"/>
      <c r="AA85" s="58"/>
      <c r="AB85" s="58"/>
      <c r="AC85" s="58"/>
      <c r="AD85" s="58"/>
      <c r="AE85" s="58"/>
      <c r="AF85" s="58"/>
      <c r="AG85" s="58"/>
      <c r="AH85" s="58"/>
      <c r="AI85" s="58"/>
      <c r="AJ85" s="58"/>
      <c r="AK85" s="58"/>
      <c r="AL85" s="58"/>
      <c r="AM85" s="58"/>
      <c r="AN85" s="58"/>
      <c r="AO85" s="58"/>
      <c r="AP85" s="58"/>
      <c r="AQ85" s="58"/>
      <c r="AR85" s="58"/>
      <c r="AS85" s="58"/>
      <c r="AT85" s="58"/>
    </row>
    <row r="86" spans="2:46" ht="75" customHeight="1" x14ac:dyDescent="0.35">
      <c r="B86" s="5"/>
      <c r="C86" s="313" t="s">
        <v>2</v>
      </c>
      <c r="D86" s="313" t="s">
        <v>3</v>
      </c>
      <c r="E86" s="316" t="s">
        <v>4</v>
      </c>
      <c r="F86" s="313" t="s">
        <v>5</v>
      </c>
      <c r="G86" s="6" t="s">
        <v>6</v>
      </c>
      <c r="H86" s="313" t="s">
        <v>66</v>
      </c>
      <c r="I86" s="313" t="s">
        <v>65</v>
      </c>
      <c r="J86" s="313" t="s">
        <v>7</v>
      </c>
      <c r="K86" s="313" t="s">
        <v>8</v>
      </c>
      <c r="L86" s="313" t="s">
        <v>9</v>
      </c>
      <c r="M86" s="313" t="s">
        <v>10</v>
      </c>
      <c r="N86" s="313" t="s">
        <v>11</v>
      </c>
      <c r="O86" s="313" t="s">
        <v>12</v>
      </c>
      <c r="P86" s="306" t="s">
        <v>13</v>
      </c>
      <c r="Q86" s="306" t="s">
        <v>14</v>
      </c>
      <c r="R86" s="306" t="s">
        <v>63</v>
      </c>
      <c r="S86" s="306" t="s">
        <v>64</v>
      </c>
      <c r="T86" s="366" t="s">
        <v>15</v>
      </c>
      <c r="W86" s="58"/>
      <c r="X86" s="58"/>
      <c r="Y86" s="58"/>
      <c r="Z86" s="58"/>
      <c r="AA86" s="58"/>
      <c r="AB86" s="58"/>
      <c r="AC86" s="58"/>
      <c r="AD86" s="58"/>
      <c r="AE86" s="58"/>
      <c r="AF86" s="58"/>
      <c r="AG86" s="58"/>
      <c r="AH86" s="58"/>
      <c r="AI86" s="58"/>
      <c r="AJ86" s="58"/>
      <c r="AK86" s="58"/>
      <c r="AL86" s="58"/>
      <c r="AM86" s="58"/>
      <c r="AN86" s="58"/>
      <c r="AO86" s="58"/>
      <c r="AP86" s="58"/>
      <c r="AQ86" s="58"/>
      <c r="AR86" s="58"/>
      <c r="AS86" s="58"/>
      <c r="AT86" s="58"/>
    </row>
    <row r="87" spans="2:46" x14ac:dyDescent="0.35">
      <c r="B87" s="5"/>
      <c r="C87" s="315"/>
      <c r="D87" s="315"/>
      <c r="E87" s="317"/>
      <c r="F87" s="315"/>
      <c r="G87" s="313" t="s">
        <v>16</v>
      </c>
      <c r="H87" s="315"/>
      <c r="I87" s="315"/>
      <c r="J87" s="315"/>
      <c r="K87" s="315"/>
      <c r="L87" s="315"/>
      <c r="M87" s="315"/>
      <c r="N87" s="315"/>
      <c r="O87" s="315"/>
      <c r="P87" s="307"/>
      <c r="Q87" s="307"/>
      <c r="R87" s="308"/>
      <c r="S87" s="308"/>
      <c r="T87" s="367"/>
      <c r="W87" s="58"/>
      <c r="X87" s="58"/>
      <c r="Y87" s="58"/>
      <c r="Z87" s="58"/>
      <c r="AA87" s="58"/>
      <c r="AB87" s="58"/>
      <c r="AC87" s="58"/>
      <c r="AD87" s="58"/>
      <c r="AE87" s="58"/>
      <c r="AF87" s="58"/>
      <c r="AG87" s="58"/>
      <c r="AH87" s="58"/>
      <c r="AI87" s="58"/>
      <c r="AJ87" s="58"/>
      <c r="AK87" s="58"/>
      <c r="AL87" s="58"/>
      <c r="AM87" s="58"/>
      <c r="AN87" s="58"/>
      <c r="AO87" s="58"/>
      <c r="AP87" s="58"/>
      <c r="AQ87" s="58"/>
      <c r="AR87" s="58"/>
      <c r="AS87" s="58"/>
      <c r="AT87" s="58"/>
    </row>
    <row r="88" spans="2:46" ht="156.75" customHeight="1" x14ac:dyDescent="0.35">
      <c r="B88" s="5"/>
      <c r="C88" s="314"/>
      <c r="D88" s="314"/>
      <c r="E88" s="318"/>
      <c r="F88" s="314"/>
      <c r="G88" s="314"/>
      <c r="H88" s="314"/>
      <c r="I88" s="314"/>
      <c r="J88" s="314"/>
      <c r="K88" s="314"/>
      <c r="L88" s="314"/>
      <c r="M88" s="314"/>
      <c r="N88" s="314"/>
      <c r="O88" s="314"/>
      <c r="P88" s="308"/>
      <c r="Q88" s="308"/>
      <c r="R88" s="6" t="s">
        <v>17</v>
      </c>
      <c r="S88" s="6" t="s">
        <v>18</v>
      </c>
      <c r="T88" s="109"/>
      <c r="W88" s="108">
        <f>1000000000/D147</f>
        <v>1280.0131073342191</v>
      </c>
      <c r="X88" s="58"/>
      <c r="Y88" s="58"/>
      <c r="Z88" s="58"/>
      <c r="AA88" s="58"/>
      <c r="AB88" s="58"/>
      <c r="AC88" s="58"/>
      <c r="AD88" s="58"/>
      <c r="AE88" s="58"/>
      <c r="AF88" s="58"/>
      <c r="AG88" s="58"/>
      <c r="AH88" s="58"/>
      <c r="AI88" s="58"/>
      <c r="AJ88" s="58"/>
      <c r="AK88" s="58"/>
      <c r="AL88" s="58"/>
      <c r="AM88" s="58"/>
      <c r="AN88" s="58"/>
      <c r="AO88" s="58"/>
      <c r="AP88" s="58"/>
      <c r="AQ88" s="58"/>
      <c r="AR88" s="58"/>
      <c r="AS88" s="58"/>
      <c r="AT88" s="58"/>
    </row>
    <row r="89" spans="2:46" ht="279" x14ac:dyDescent="0.35">
      <c r="B89" s="5"/>
      <c r="C89" s="6">
        <v>1</v>
      </c>
      <c r="D89" s="44" t="s">
        <v>191</v>
      </c>
      <c r="E89" s="44" t="s">
        <v>189</v>
      </c>
      <c r="F89" s="44">
        <v>103</v>
      </c>
      <c r="G89" s="44" t="s">
        <v>192</v>
      </c>
      <c r="H89" s="138" t="s">
        <v>193</v>
      </c>
      <c r="I89" s="142">
        <v>811015</v>
      </c>
      <c r="J89" s="44" t="s">
        <v>194</v>
      </c>
      <c r="K89" s="44" t="s">
        <v>31</v>
      </c>
      <c r="L89" s="7">
        <v>0.15</v>
      </c>
      <c r="M89" s="87">
        <v>40401</v>
      </c>
      <c r="N89" s="87">
        <v>41861</v>
      </c>
      <c r="O89" s="44">
        <v>2014</v>
      </c>
      <c r="P89" s="44" t="s">
        <v>195</v>
      </c>
      <c r="Q89" s="140">
        <v>3365082038.8000002</v>
      </c>
      <c r="R89" s="140">
        <f>+Q89*L89</f>
        <v>504762305.81999999</v>
      </c>
      <c r="S89" s="88">
        <f>+R89/D143</f>
        <v>819.41932762987017</v>
      </c>
      <c r="T89" s="109"/>
      <c r="W89" s="58">
        <f>+W88*1.5</f>
        <v>1920.0196610013286</v>
      </c>
      <c r="X89" s="58"/>
      <c r="Y89" s="58"/>
      <c r="Z89" s="58"/>
      <c r="AA89" s="58"/>
      <c r="AB89" s="58"/>
      <c r="AC89" s="58"/>
      <c r="AD89" s="58"/>
      <c r="AE89" s="58"/>
      <c r="AF89" s="58"/>
      <c r="AG89" s="58"/>
      <c r="AH89" s="58"/>
      <c r="AI89" s="58"/>
      <c r="AJ89" s="58"/>
      <c r="AK89" s="58"/>
      <c r="AL89" s="58"/>
      <c r="AM89" s="58"/>
      <c r="AN89" s="58"/>
      <c r="AO89" s="58"/>
      <c r="AP89" s="58"/>
      <c r="AQ89" s="58"/>
      <c r="AR89" s="58"/>
      <c r="AS89" s="58"/>
      <c r="AT89" s="58"/>
    </row>
    <row r="90" spans="2:46" ht="162.75" x14ac:dyDescent="0.35">
      <c r="B90" s="5"/>
      <c r="C90" s="6">
        <v>2</v>
      </c>
      <c r="D90" s="44" t="s">
        <v>196</v>
      </c>
      <c r="E90" s="44" t="s">
        <v>189</v>
      </c>
      <c r="F90" s="44">
        <v>37</v>
      </c>
      <c r="G90" s="44" t="s">
        <v>197</v>
      </c>
      <c r="H90" s="138" t="s">
        <v>198</v>
      </c>
      <c r="I90" s="142">
        <v>811015</v>
      </c>
      <c r="J90" s="44" t="s">
        <v>199</v>
      </c>
      <c r="K90" s="44" t="s">
        <v>31</v>
      </c>
      <c r="L90" s="7">
        <v>0.45</v>
      </c>
      <c r="M90" s="87">
        <v>40177</v>
      </c>
      <c r="N90" s="87">
        <v>41113</v>
      </c>
      <c r="O90" s="44">
        <v>2012</v>
      </c>
      <c r="P90" s="44" t="s">
        <v>195</v>
      </c>
      <c r="Q90" s="140">
        <v>551319178.39999998</v>
      </c>
      <c r="R90" s="140">
        <f t="shared" ref="R90:R95" si="0">+Q90*L90</f>
        <v>248093630.28</v>
      </c>
      <c r="S90" s="88">
        <f>+R90/D141</f>
        <v>437.78653658020119</v>
      </c>
      <c r="T90" s="109"/>
      <c r="W90" s="58"/>
      <c r="X90" s="58"/>
      <c r="Y90" s="58"/>
      <c r="Z90" s="58"/>
      <c r="AA90" s="58"/>
      <c r="AB90" s="58"/>
      <c r="AC90" s="58"/>
      <c r="AD90" s="58"/>
      <c r="AE90" s="58"/>
      <c r="AF90" s="58"/>
      <c r="AG90" s="58"/>
      <c r="AH90" s="58"/>
      <c r="AI90" s="58"/>
      <c r="AJ90" s="58"/>
      <c r="AK90" s="58"/>
      <c r="AL90" s="58"/>
      <c r="AM90" s="58"/>
      <c r="AN90" s="58"/>
      <c r="AO90" s="58"/>
      <c r="AP90" s="58"/>
      <c r="AQ90" s="58"/>
      <c r="AR90" s="58"/>
      <c r="AS90" s="58"/>
      <c r="AT90" s="58"/>
    </row>
    <row r="91" spans="2:46" ht="279" x14ac:dyDescent="0.35">
      <c r="B91" s="5"/>
      <c r="C91" s="6">
        <v>3</v>
      </c>
      <c r="D91" s="44" t="s">
        <v>200</v>
      </c>
      <c r="E91" s="44" t="s">
        <v>190</v>
      </c>
      <c r="F91" s="44">
        <v>46</v>
      </c>
      <c r="G91" s="44" t="s">
        <v>201</v>
      </c>
      <c r="H91" s="138" t="s">
        <v>202</v>
      </c>
      <c r="I91" s="142">
        <v>811015</v>
      </c>
      <c r="J91" s="44" t="s">
        <v>203</v>
      </c>
      <c r="K91" s="44" t="s">
        <v>31</v>
      </c>
      <c r="L91" s="7">
        <v>0.5</v>
      </c>
      <c r="M91" s="87">
        <v>41655</v>
      </c>
      <c r="N91" s="87">
        <v>41897</v>
      </c>
      <c r="O91" s="44">
        <v>2014</v>
      </c>
      <c r="P91" s="44" t="s">
        <v>195</v>
      </c>
      <c r="Q91" s="140">
        <v>63462000</v>
      </c>
      <c r="R91" s="140">
        <f t="shared" si="0"/>
        <v>31731000</v>
      </c>
      <c r="S91" s="88"/>
      <c r="T91" s="109" t="s">
        <v>104</v>
      </c>
      <c r="W91" s="58"/>
      <c r="X91" s="292"/>
      <c r="Y91" s="292"/>
      <c r="Z91" s="292"/>
      <c r="AA91" s="292"/>
      <c r="AB91" s="292"/>
      <c r="AC91" s="292"/>
      <c r="AD91" s="292"/>
      <c r="AE91" s="292"/>
      <c r="AF91" s="292"/>
      <c r="AG91" s="292"/>
      <c r="AH91" s="292"/>
      <c r="AI91" s="292"/>
      <c r="AJ91" s="292"/>
      <c r="AK91" s="292"/>
      <c r="AL91" s="292"/>
      <c r="AM91" s="292"/>
      <c r="AN91" s="292"/>
      <c r="AO91" s="292"/>
      <c r="AP91" s="292"/>
      <c r="AQ91" s="292"/>
      <c r="AR91" s="292"/>
      <c r="AS91" s="292"/>
      <c r="AT91" s="292"/>
    </row>
    <row r="92" spans="2:46" ht="186" x14ac:dyDescent="0.35">
      <c r="B92" s="5"/>
      <c r="C92" s="6">
        <v>4</v>
      </c>
      <c r="D92" s="44" t="s">
        <v>190</v>
      </c>
      <c r="E92" s="44" t="s">
        <v>190</v>
      </c>
      <c r="F92" s="44">
        <v>24</v>
      </c>
      <c r="G92" s="44" t="s">
        <v>204</v>
      </c>
      <c r="H92" s="86" t="s">
        <v>205</v>
      </c>
      <c r="I92" s="142">
        <v>811015</v>
      </c>
      <c r="J92" s="44" t="s">
        <v>102</v>
      </c>
      <c r="K92" s="44" t="s">
        <v>20</v>
      </c>
      <c r="L92" s="7">
        <v>1</v>
      </c>
      <c r="M92" s="87">
        <v>40903</v>
      </c>
      <c r="N92" s="87">
        <v>41238</v>
      </c>
      <c r="O92" s="44">
        <v>2012</v>
      </c>
      <c r="P92" s="87" t="s">
        <v>21</v>
      </c>
      <c r="Q92" s="140">
        <v>356536062</v>
      </c>
      <c r="R92" s="140">
        <f t="shared" si="0"/>
        <v>356536062</v>
      </c>
      <c r="S92" s="88">
        <f>+(R92/D141)*0.9</f>
        <v>566.22984965590263</v>
      </c>
      <c r="T92" s="109" t="s">
        <v>215</v>
      </c>
      <c r="W92" s="58"/>
      <c r="X92" s="292"/>
      <c r="Y92" s="292"/>
      <c r="Z92" s="292"/>
      <c r="AA92" s="292"/>
      <c r="AB92" s="292"/>
      <c r="AC92" s="292"/>
      <c r="AD92" s="292"/>
      <c r="AE92" s="292"/>
      <c r="AF92" s="292"/>
      <c r="AG92" s="292"/>
      <c r="AH92" s="292"/>
      <c r="AI92" s="292"/>
      <c r="AJ92" s="292"/>
      <c r="AK92" s="292"/>
      <c r="AL92" s="292"/>
      <c r="AM92" s="292"/>
      <c r="AN92" s="292"/>
      <c r="AO92" s="292"/>
      <c r="AP92" s="292"/>
      <c r="AQ92" s="292"/>
      <c r="AR92" s="292"/>
      <c r="AS92" s="292"/>
      <c r="AT92" s="292"/>
    </row>
    <row r="93" spans="2:46" ht="186" x14ac:dyDescent="0.35">
      <c r="B93" s="5"/>
      <c r="C93" s="6">
        <v>5</v>
      </c>
      <c r="D93" s="44" t="s">
        <v>200</v>
      </c>
      <c r="E93" s="44" t="s">
        <v>190</v>
      </c>
      <c r="F93" s="44">
        <v>24</v>
      </c>
      <c r="G93" s="44" t="s">
        <v>206</v>
      </c>
      <c r="H93" s="86" t="s">
        <v>207</v>
      </c>
      <c r="I93" s="142">
        <v>811015</v>
      </c>
      <c r="J93" s="44" t="s">
        <v>208</v>
      </c>
      <c r="K93" s="44" t="s">
        <v>31</v>
      </c>
      <c r="L93" s="7">
        <v>0.5</v>
      </c>
      <c r="M93" s="87">
        <v>42037</v>
      </c>
      <c r="N93" s="87">
        <v>42508</v>
      </c>
      <c r="O93" s="44">
        <v>2016</v>
      </c>
      <c r="P93" s="44" t="s">
        <v>195</v>
      </c>
      <c r="Q93" s="140">
        <v>233492333</v>
      </c>
      <c r="R93" s="140">
        <f t="shared" si="0"/>
        <v>116746166.5</v>
      </c>
      <c r="S93" s="88">
        <f>+R93/D145</f>
        <v>169.33108977380684</v>
      </c>
      <c r="T93" s="109"/>
      <c r="W93" s="58"/>
      <c r="X93" s="292"/>
      <c r="Y93" s="292"/>
      <c r="Z93" s="292"/>
      <c r="AA93" s="292"/>
      <c r="AB93" s="292"/>
      <c r="AC93" s="292"/>
      <c r="AD93" s="292"/>
      <c r="AE93" s="292"/>
      <c r="AF93" s="292"/>
      <c r="AG93" s="292"/>
      <c r="AH93" s="292"/>
      <c r="AI93" s="292"/>
      <c r="AJ93" s="292"/>
      <c r="AK93" s="292"/>
      <c r="AL93" s="292"/>
      <c r="AM93" s="292"/>
      <c r="AN93" s="292"/>
      <c r="AO93" s="292"/>
      <c r="AP93" s="292"/>
      <c r="AQ93" s="292"/>
      <c r="AR93" s="292"/>
      <c r="AS93" s="292"/>
      <c r="AT93" s="292"/>
    </row>
    <row r="94" spans="2:46" ht="162.75" x14ac:dyDescent="0.35">
      <c r="B94" s="5"/>
      <c r="C94" s="6">
        <v>6</v>
      </c>
      <c r="D94" s="44" t="s">
        <v>209</v>
      </c>
      <c r="E94" s="44" t="s">
        <v>189</v>
      </c>
      <c r="F94" s="44">
        <v>38</v>
      </c>
      <c r="G94" s="44" t="s">
        <v>210</v>
      </c>
      <c r="H94" s="44" t="s">
        <v>211</v>
      </c>
      <c r="I94" s="142">
        <v>811015</v>
      </c>
      <c r="J94" s="44" t="s">
        <v>199</v>
      </c>
      <c r="K94" s="44" t="s">
        <v>31</v>
      </c>
      <c r="L94" s="141">
        <v>0.495</v>
      </c>
      <c r="M94" s="87">
        <v>40176</v>
      </c>
      <c r="N94" s="87">
        <v>40983</v>
      </c>
      <c r="O94" s="44">
        <v>2012</v>
      </c>
      <c r="P94" s="44" t="s">
        <v>195</v>
      </c>
      <c r="Q94" s="140">
        <v>661655441.36000001</v>
      </c>
      <c r="R94" s="140">
        <f t="shared" si="0"/>
        <v>327519443.47320002</v>
      </c>
      <c r="S94" s="88">
        <f>+R94/D141</f>
        <v>577.94149192376926</v>
      </c>
      <c r="T94" s="21"/>
      <c r="W94" s="58"/>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row>
    <row r="95" spans="2:46" ht="139.5" x14ac:dyDescent="0.35">
      <c r="B95" s="5"/>
      <c r="C95" s="6">
        <v>7</v>
      </c>
      <c r="D95" s="44" t="s">
        <v>200</v>
      </c>
      <c r="E95" s="44" t="s">
        <v>190</v>
      </c>
      <c r="F95" s="44">
        <v>96</v>
      </c>
      <c r="G95" s="44" t="s">
        <v>212</v>
      </c>
      <c r="H95" s="44" t="s">
        <v>213</v>
      </c>
      <c r="I95" s="142">
        <v>811015</v>
      </c>
      <c r="J95" s="44" t="s">
        <v>214</v>
      </c>
      <c r="K95" s="44" t="s">
        <v>31</v>
      </c>
      <c r="L95" s="7">
        <v>0.5</v>
      </c>
      <c r="M95" s="87">
        <v>42033</v>
      </c>
      <c r="N95" s="87">
        <v>42266</v>
      </c>
      <c r="O95" s="44">
        <v>2015</v>
      </c>
      <c r="P95" s="44" t="s">
        <v>195</v>
      </c>
      <c r="Q95" s="140">
        <v>49207200</v>
      </c>
      <c r="R95" s="140">
        <f t="shared" si="0"/>
        <v>24603600</v>
      </c>
      <c r="S95" s="88"/>
      <c r="T95" s="109" t="s">
        <v>104</v>
      </c>
      <c r="W95" s="58"/>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row>
    <row r="96" spans="2:46" x14ac:dyDescent="0.35">
      <c r="B96" s="5"/>
      <c r="C96" s="6">
        <v>8</v>
      </c>
      <c r="D96" s="44"/>
      <c r="E96" s="44"/>
      <c r="F96" s="44"/>
      <c r="G96" s="44"/>
      <c r="H96" s="44"/>
      <c r="I96" s="44"/>
      <c r="J96" s="44"/>
      <c r="K96" s="44"/>
      <c r="L96" s="7"/>
      <c r="M96" s="87"/>
      <c r="N96" s="87"/>
      <c r="O96" s="87"/>
      <c r="P96" s="87"/>
      <c r="Q96" s="87"/>
      <c r="R96" s="8"/>
      <c r="S96" s="9"/>
      <c r="T96" s="21"/>
      <c r="W96" s="58"/>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row>
    <row r="97" spans="2:46" x14ac:dyDescent="0.35">
      <c r="B97" s="5"/>
      <c r="C97" s="6">
        <v>9</v>
      </c>
      <c r="D97" s="44"/>
      <c r="E97" s="44"/>
      <c r="F97" s="44"/>
      <c r="G97" s="44"/>
      <c r="H97" s="44"/>
      <c r="I97" s="44"/>
      <c r="J97" s="44"/>
      <c r="K97" s="44"/>
      <c r="L97" s="7"/>
      <c r="M97" s="87"/>
      <c r="N97" s="87"/>
      <c r="O97" s="87"/>
      <c r="P97" s="87"/>
      <c r="Q97" s="87"/>
      <c r="R97" s="8"/>
      <c r="S97" s="9"/>
      <c r="T97" s="21"/>
      <c r="W97" s="58"/>
      <c r="X97" s="100"/>
      <c r="Y97" s="100"/>
      <c r="Z97" s="100"/>
      <c r="AA97" s="100"/>
      <c r="AB97" s="100"/>
      <c r="AC97" s="100"/>
      <c r="AD97" s="100"/>
      <c r="AE97" s="100"/>
      <c r="AF97" s="100"/>
      <c r="AG97" s="100"/>
      <c r="AH97" s="100"/>
      <c r="AI97" s="100"/>
      <c r="AJ97" s="100"/>
      <c r="AK97" s="100"/>
      <c r="AL97" s="100"/>
      <c r="AM97" s="100"/>
      <c r="AN97" s="100"/>
      <c r="AO97" s="100"/>
      <c r="AP97" s="100"/>
      <c r="AQ97" s="100"/>
      <c r="AR97" s="100"/>
      <c r="AS97" s="100"/>
      <c r="AT97" s="100"/>
    </row>
    <row r="98" spans="2:46" x14ac:dyDescent="0.35">
      <c r="B98" s="5"/>
      <c r="C98" s="6">
        <v>10</v>
      </c>
      <c r="D98" s="44"/>
      <c r="E98" s="44"/>
      <c r="F98" s="44"/>
      <c r="G98" s="44"/>
      <c r="H98" s="44"/>
      <c r="I98" s="44"/>
      <c r="J98" s="44"/>
      <c r="K98" s="44"/>
      <c r="L98" s="7"/>
      <c r="M98" s="87"/>
      <c r="N98" s="87"/>
      <c r="O98" s="87"/>
      <c r="P98" s="87"/>
      <c r="Q98" s="87"/>
      <c r="R98" s="8"/>
      <c r="S98" s="9"/>
      <c r="T98" s="20"/>
      <c r="W98" s="58"/>
      <c r="X98" s="58"/>
      <c r="Y98" s="58"/>
      <c r="Z98" s="58"/>
      <c r="AA98" s="58"/>
      <c r="AB98" s="58"/>
      <c r="AC98" s="58"/>
      <c r="AD98" s="58"/>
      <c r="AE98" s="58"/>
      <c r="AF98" s="58"/>
      <c r="AG98" s="58"/>
      <c r="AH98" s="58"/>
      <c r="AI98" s="58"/>
      <c r="AJ98" s="58"/>
      <c r="AK98" s="58"/>
      <c r="AL98" s="58"/>
      <c r="AM98" s="58"/>
      <c r="AN98" s="58"/>
      <c r="AO98" s="58"/>
      <c r="AP98" s="58"/>
      <c r="AQ98" s="58"/>
      <c r="AR98" s="58"/>
      <c r="AS98" s="58"/>
      <c r="AT98" s="58"/>
    </row>
    <row r="99" spans="2:46" x14ac:dyDescent="0.35">
      <c r="B99" s="52"/>
      <c r="C99" s="53"/>
      <c r="D99" s="53"/>
      <c r="E99" s="53"/>
      <c r="F99" s="53"/>
      <c r="G99" s="53"/>
      <c r="H99" s="53"/>
      <c r="I99" s="53"/>
      <c r="J99" s="53"/>
      <c r="K99" s="53"/>
      <c r="L99" s="53"/>
      <c r="M99" s="53"/>
      <c r="N99" s="53"/>
      <c r="O99" s="53"/>
      <c r="P99" s="53"/>
      <c r="Q99" s="53"/>
      <c r="R99" s="6" t="s">
        <v>22</v>
      </c>
      <c r="S99" s="9">
        <f>+SUM(S89:S98)</f>
        <v>2570.7082955635501</v>
      </c>
      <c r="T99" s="54"/>
      <c r="W99" s="58"/>
      <c r="X99" s="58"/>
      <c r="Y99" s="58"/>
      <c r="Z99" s="58"/>
      <c r="AA99" s="58"/>
      <c r="AB99" s="58"/>
      <c r="AC99" s="58"/>
      <c r="AD99" s="58"/>
      <c r="AE99" s="58"/>
      <c r="AF99" s="58"/>
      <c r="AG99" s="58"/>
      <c r="AH99" s="58"/>
      <c r="AI99" s="58"/>
      <c r="AJ99" s="58"/>
      <c r="AK99" s="58"/>
      <c r="AL99" s="58"/>
      <c r="AM99" s="58"/>
      <c r="AN99" s="58"/>
      <c r="AO99" s="58"/>
      <c r="AP99" s="58"/>
      <c r="AQ99" s="58"/>
      <c r="AR99" s="58"/>
      <c r="AS99" s="58"/>
      <c r="AT99" s="58"/>
    </row>
    <row r="100" spans="2:46" x14ac:dyDescent="0.35">
      <c r="B100" s="52"/>
      <c r="C100" s="53"/>
      <c r="D100" s="53"/>
      <c r="E100" s="53"/>
      <c r="F100" s="53"/>
      <c r="G100" s="53"/>
      <c r="H100" s="53"/>
      <c r="I100" s="53"/>
      <c r="J100" s="53"/>
      <c r="K100" s="53"/>
      <c r="L100" s="53"/>
      <c r="M100" s="53"/>
      <c r="N100" s="53"/>
      <c r="O100" s="53"/>
      <c r="P100" s="53"/>
      <c r="Q100" s="53"/>
      <c r="R100" s="117" t="s">
        <v>151</v>
      </c>
      <c r="S100" s="118"/>
      <c r="T100" s="54"/>
      <c r="W100" s="58"/>
      <c r="X100" s="58"/>
      <c r="Y100" s="58"/>
      <c r="Z100" s="58"/>
      <c r="AA100" s="58"/>
      <c r="AB100" s="58"/>
      <c r="AC100" s="58"/>
      <c r="AD100" s="58"/>
      <c r="AE100" s="58"/>
      <c r="AF100" s="58"/>
      <c r="AG100" s="58"/>
      <c r="AH100" s="58"/>
      <c r="AI100" s="58"/>
      <c r="AJ100" s="58"/>
      <c r="AK100" s="58"/>
      <c r="AL100" s="58"/>
      <c r="AM100" s="58"/>
      <c r="AN100" s="58"/>
      <c r="AO100" s="58"/>
      <c r="AP100" s="58"/>
      <c r="AQ100" s="58"/>
      <c r="AR100" s="58"/>
      <c r="AS100" s="58"/>
      <c r="AT100" s="58"/>
    </row>
    <row r="101" spans="2:46" x14ac:dyDescent="0.35">
      <c r="B101" s="52"/>
      <c r="C101" s="53"/>
      <c r="D101" s="53"/>
      <c r="E101" s="53"/>
      <c r="F101" s="53"/>
      <c r="G101" s="53"/>
      <c r="H101" s="53"/>
      <c r="I101" s="53"/>
      <c r="J101" s="53"/>
      <c r="K101" s="53"/>
      <c r="L101" s="53"/>
      <c r="M101" s="53"/>
      <c r="N101" s="53"/>
      <c r="O101" s="53"/>
      <c r="P101" s="53"/>
      <c r="Q101" s="53"/>
      <c r="R101" s="116"/>
      <c r="S101" s="99"/>
      <c r="T101" s="54"/>
      <c r="W101" s="58"/>
      <c r="X101" s="58"/>
      <c r="Y101" s="58"/>
      <c r="Z101" s="58"/>
      <c r="AA101" s="58"/>
      <c r="AB101" s="58"/>
      <c r="AC101" s="58"/>
      <c r="AD101" s="58"/>
      <c r="AE101" s="58"/>
      <c r="AF101" s="58"/>
      <c r="AG101" s="58"/>
      <c r="AH101" s="58"/>
      <c r="AI101" s="58"/>
      <c r="AJ101" s="58"/>
      <c r="AK101" s="58"/>
      <c r="AL101" s="58"/>
      <c r="AM101" s="58"/>
      <c r="AN101" s="58"/>
      <c r="AO101" s="58"/>
      <c r="AP101" s="58"/>
      <c r="AQ101" s="58"/>
      <c r="AR101" s="58"/>
      <c r="AS101" s="58"/>
      <c r="AT101" s="58"/>
    </row>
    <row r="102" spans="2:46" x14ac:dyDescent="0.35">
      <c r="B102" s="52"/>
      <c r="C102" s="53"/>
      <c r="D102" s="53"/>
      <c r="E102" s="53"/>
      <c r="F102" s="53"/>
      <c r="G102" s="53"/>
      <c r="H102" s="53"/>
      <c r="I102" s="53"/>
      <c r="J102" s="53"/>
      <c r="K102" s="53"/>
      <c r="L102" s="53"/>
      <c r="M102" s="53"/>
      <c r="N102" s="53"/>
      <c r="O102" s="53"/>
      <c r="P102" s="53"/>
      <c r="Q102" s="53"/>
      <c r="R102" s="116"/>
      <c r="S102" s="99"/>
      <c r="T102" s="54"/>
      <c r="W102" s="58"/>
      <c r="X102" s="58"/>
      <c r="Y102" s="58"/>
      <c r="Z102" s="58"/>
      <c r="AA102" s="58"/>
      <c r="AB102" s="58"/>
      <c r="AC102" s="58"/>
      <c r="AD102" s="58"/>
      <c r="AE102" s="58"/>
      <c r="AF102" s="58"/>
      <c r="AG102" s="58"/>
      <c r="AH102" s="58"/>
      <c r="AI102" s="58"/>
      <c r="AJ102" s="58"/>
      <c r="AK102" s="58"/>
      <c r="AL102" s="58"/>
      <c r="AM102" s="58"/>
      <c r="AN102" s="58"/>
      <c r="AO102" s="58"/>
      <c r="AP102" s="58"/>
      <c r="AQ102" s="58"/>
      <c r="AR102" s="58"/>
      <c r="AS102" s="58"/>
      <c r="AT102" s="58"/>
    </row>
    <row r="103" spans="2:46" x14ac:dyDescent="0.35">
      <c r="B103" s="52"/>
      <c r="C103" s="53"/>
      <c r="D103" s="53"/>
      <c r="E103" s="53"/>
      <c r="F103" s="53"/>
      <c r="G103" s="53"/>
      <c r="H103" s="53"/>
      <c r="I103" s="53"/>
      <c r="J103" s="53"/>
      <c r="K103" s="53"/>
      <c r="L103" s="53"/>
      <c r="M103" s="53"/>
      <c r="N103" s="53"/>
      <c r="O103" s="53"/>
      <c r="P103" s="53"/>
      <c r="Q103" s="53"/>
      <c r="R103" s="116"/>
      <c r="S103" s="99"/>
      <c r="T103" s="54"/>
      <c r="W103" s="58"/>
      <c r="X103" s="58"/>
      <c r="Y103" s="58"/>
      <c r="Z103" s="58"/>
      <c r="AA103" s="58"/>
      <c r="AB103" s="58"/>
      <c r="AC103" s="58"/>
      <c r="AD103" s="58"/>
      <c r="AE103" s="58"/>
      <c r="AF103" s="58"/>
      <c r="AG103" s="58"/>
      <c r="AH103" s="58"/>
      <c r="AI103" s="58"/>
      <c r="AJ103" s="58"/>
      <c r="AK103" s="58"/>
      <c r="AL103" s="58"/>
      <c r="AM103" s="58"/>
      <c r="AN103" s="58"/>
      <c r="AO103" s="58"/>
      <c r="AP103" s="58"/>
      <c r="AQ103" s="58"/>
      <c r="AR103" s="58"/>
      <c r="AS103" s="58"/>
      <c r="AT103" s="58"/>
    </row>
    <row r="104" spans="2:46" customFormat="1" x14ac:dyDescent="0.25">
      <c r="B104" s="288" t="s">
        <v>0</v>
      </c>
      <c r="C104" s="288"/>
      <c r="D104" s="288"/>
      <c r="E104" s="288"/>
      <c r="F104" s="288"/>
      <c r="G104" s="288"/>
      <c r="H104" s="288"/>
      <c r="I104" s="288"/>
      <c r="J104" s="288"/>
      <c r="K104" s="357">
        <v>1000000000</v>
      </c>
      <c r="L104" s="358"/>
      <c r="M104" s="358"/>
      <c r="N104" s="368" t="str">
        <f>+IF(K106&gt;=K105,"CUMPLE","NO  CUMPLE")</f>
        <v>CUMPLE</v>
      </c>
      <c r="O104" s="187"/>
      <c r="P104" s="299"/>
      <c r="Q104" s="300"/>
      <c r="R104" s="301"/>
      <c r="S104" s="1"/>
      <c r="T104" s="16"/>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row>
    <row r="105" spans="2:46" customFormat="1" x14ac:dyDescent="0.25">
      <c r="B105" s="288" t="s">
        <v>68</v>
      </c>
      <c r="C105" s="288"/>
      <c r="D105" s="288"/>
      <c r="E105" s="288"/>
      <c r="F105" s="288"/>
      <c r="G105" s="288"/>
      <c r="H105" s="288"/>
      <c r="I105" s="288"/>
      <c r="J105" s="288"/>
      <c r="K105" s="337">
        <v>1920</v>
      </c>
      <c r="L105" s="338"/>
      <c r="M105" s="369"/>
      <c r="N105" s="368"/>
      <c r="O105" s="187"/>
      <c r="P105" s="299"/>
      <c r="Q105" s="300"/>
      <c r="R105" s="301"/>
      <c r="S105" s="1"/>
      <c r="T105" s="16"/>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row>
    <row r="106" spans="2:46" customFormat="1" ht="42" customHeight="1" x14ac:dyDescent="0.25">
      <c r="B106" s="288" t="s">
        <v>1</v>
      </c>
      <c r="C106" s="288"/>
      <c r="D106" s="288"/>
      <c r="E106" s="288"/>
      <c r="F106" s="288"/>
      <c r="G106" s="288"/>
      <c r="H106" s="288"/>
      <c r="I106" s="288"/>
      <c r="J106" s="288"/>
      <c r="K106" s="370">
        <f>+S99</f>
        <v>2570.7082955635501</v>
      </c>
      <c r="L106" s="371"/>
      <c r="M106" s="372"/>
      <c r="N106" s="368"/>
      <c r="O106" s="187"/>
      <c r="P106" s="302"/>
      <c r="Q106" s="300"/>
      <c r="R106" s="301"/>
      <c r="S106" s="1"/>
      <c r="T106" s="16"/>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row>
    <row r="107" spans="2:46" x14ac:dyDescent="0.35">
      <c r="B107" s="3"/>
      <c r="C107" s="101"/>
      <c r="D107" s="101"/>
      <c r="E107" s="101"/>
      <c r="F107" s="101"/>
      <c r="G107" s="101"/>
      <c r="H107" s="101"/>
      <c r="I107" s="101"/>
      <c r="J107" s="101"/>
      <c r="K107" s="101"/>
      <c r="L107" s="101"/>
      <c r="M107" s="101"/>
      <c r="N107" s="101"/>
      <c r="O107" s="101"/>
      <c r="P107" s="326" t="s">
        <v>15</v>
      </c>
      <c r="Q107" s="326"/>
      <c r="R107" s="326"/>
      <c r="S107" s="101"/>
      <c r="T107" s="19"/>
      <c r="W107" s="58"/>
      <c r="X107" s="327"/>
      <c r="Y107" s="327"/>
      <c r="Z107" s="327"/>
      <c r="AA107" s="327"/>
      <c r="AB107" s="327"/>
      <c r="AC107" s="327"/>
      <c r="AD107" s="327"/>
      <c r="AE107" s="327"/>
      <c r="AF107" s="327"/>
      <c r="AG107" s="327"/>
      <c r="AH107" s="327"/>
      <c r="AI107" s="327"/>
      <c r="AJ107" s="327"/>
      <c r="AK107" s="327"/>
      <c r="AL107" s="327"/>
      <c r="AM107" s="327"/>
      <c r="AN107" s="327"/>
      <c r="AO107" s="327"/>
      <c r="AP107" s="327"/>
      <c r="AQ107" s="327"/>
      <c r="AR107" s="327"/>
      <c r="AS107" s="327"/>
      <c r="AT107" s="327"/>
    </row>
    <row r="108" spans="2:46" ht="54.75" customHeight="1" x14ac:dyDescent="0.35">
      <c r="B108" s="322" t="s">
        <v>69</v>
      </c>
      <c r="C108" s="323"/>
      <c r="D108" s="323"/>
      <c r="E108" s="323"/>
      <c r="F108" s="323"/>
      <c r="G108" s="323"/>
      <c r="H108" s="323"/>
      <c r="I108" s="323"/>
      <c r="J108" s="323"/>
      <c r="K108" s="323"/>
      <c r="L108" s="323"/>
      <c r="M108" s="323"/>
      <c r="N108" s="113" t="s">
        <v>19</v>
      </c>
      <c r="O108" s="134"/>
      <c r="P108" s="328" t="s">
        <v>105</v>
      </c>
      <c r="Q108" s="329"/>
      <c r="R108" s="330"/>
      <c r="S108" s="101"/>
      <c r="T108" s="19"/>
      <c r="W108" s="58"/>
      <c r="X108" s="327"/>
      <c r="Y108" s="327"/>
      <c r="Z108" s="327"/>
      <c r="AA108" s="327"/>
      <c r="AB108" s="327"/>
      <c r="AC108" s="327"/>
      <c r="AD108" s="327"/>
      <c r="AE108" s="327"/>
      <c r="AF108" s="327"/>
      <c r="AG108" s="327"/>
      <c r="AH108" s="327"/>
      <c r="AI108" s="327"/>
      <c r="AJ108" s="327"/>
      <c r="AK108" s="327"/>
      <c r="AL108" s="327"/>
      <c r="AM108" s="327"/>
      <c r="AN108" s="327"/>
      <c r="AO108" s="327"/>
      <c r="AP108" s="327"/>
      <c r="AQ108" s="327"/>
      <c r="AR108" s="327"/>
      <c r="AS108" s="327"/>
      <c r="AT108" s="327"/>
    </row>
    <row r="109" spans="2:46" ht="64.5" customHeight="1" x14ac:dyDescent="0.35">
      <c r="B109" s="322" t="s">
        <v>29</v>
      </c>
      <c r="C109" s="323"/>
      <c r="D109" s="323"/>
      <c r="E109" s="323"/>
      <c r="F109" s="323"/>
      <c r="G109" s="323"/>
      <c r="H109" s="323"/>
      <c r="I109" s="323"/>
      <c r="J109" s="323"/>
      <c r="K109" s="323"/>
      <c r="L109" s="323"/>
      <c r="M109" s="323"/>
      <c r="N109" s="113" t="s">
        <v>19</v>
      </c>
      <c r="O109" s="134"/>
      <c r="P109" s="319"/>
      <c r="Q109" s="320"/>
      <c r="R109" s="321"/>
      <c r="S109" s="101"/>
      <c r="T109" s="19"/>
      <c r="W109" s="58"/>
      <c r="X109" s="58"/>
      <c r="Y109" s="58"/>
      <c r="Z109" s="58"/>
      <c r="AA109" s="58"/>
      <c r="AB109" s="58"/>
      <c r="AC109" s="58"/>
      <c r="AD109" s="58"/>
      <c r="AE109" s="58"/>
      <c r="AF109" s="58"/>
      <c r="AG109" s="58"/>
      <c r="AH109" s="58"/>
      <c r="AI109" s="58"/>
      <c r="AJ109" s="58"/>
      <c r="AK109" s="58"/>
      <c r="AL109" s="58"/>
      <c r="AM109" s="58"/>
      <c r="AN109" s="58"/>
      <c r="AO109" s="58"/>
      <c r="AP109" s="58"/>
      <c r="AQ109" s="58"/>
      <c r="AR109" s="58"/>
      <c r="AS109" s="58"/>
      <c r="AT109" s="58"/>
    </row>
    <row r="110" spans="2:46" ht="61.5" customHeight="1" x14ac:dyDescent="0.35">
      <c r="B110" s="322" t="s">
        <v>28</v>
      </c>
      <c r="C110" s="323"/>
      <c r="D110" s="323"/>
      <c r="E110" s="323"/>
      <c r="F110" s="323"/>
      <c r="G110" s="323"/>
      <c r="H110" s="323"/>
      <c r="I110" s="323"/>
      <c r="J110" s="323"/>
      <c r="K110" s="323"/>
      <c r="L110" s="323"/>
      <c r="M110" s="323"/>
      <c r="N110" s="113" t="s">
        <v>19</v>
      </c>
      <c r="O110" s="134"/>
      <c r="P110" s="319"/>
      <c r="Q110" s="320"/>
      <c r="R110" s="321"/>
      <c r="S110" s="101"/>
      <c r="T110" s="19"/>
      <c r="W110" s="58"/>
      <c r="X110" s="58"/>
      <c r="Y110" s="58"/>
      <c r="Z110" s="58"/>
      <c r="AA110" s="58"/>
      <c r="AB110" s="58"/>
      <c r="AC110" s="58"/>
      <c r="AD110" s="58"/>
      <c r="AE110" s="58"/>
      <c r="AF110" s="58"/>
      <c r="AG110" s="58"/>
      <c r="AH110" s="58"/>
      <c r="AI110" s="58"/>
      <c r="AJ110" s="58"/>
      <c r="AK110" s="58"/>
      <c r="AL110" s="58"/>
      <c r="AM110" s="58"/>
      <c r="AN110" s="58"/>
      <c r="AO110" s="58"/>
      <c r="AP110" s="58"/>
      <c r="AQ110" s="58"/>
      <c r="AR110" s="58"/>
      <c r="AS110" s="58"/>
      <c r="AT110" s="58"/>
    </row>
    <row r="111" spans="2:46" ht="51.75" customHeight="1" x14ac:dyDescent="0.35">
      <c r="B111" s="322" t="s">
        <v>70</v>
      </c>
      <c r="C111" s="323"/>
      <c r="D111" s="323"/>
      <c r="E111" s="323"/>
      <c r="F111" s="323"/>
      <c r="G111" s="323"/>
      <c r="H111" s="323"/>
      <c r="I111" s="323"/>
      <c r="J111" s="323"/>
      <c r="K111" s="323"/>
      <c r="L111" s="323"/>
      <c r="M111" s="323"/>
      <c r="N111" s="102"/>
      <c r="O111" s="37"/>
      <c r="P111" s="319"/>
      <c r="Q111" s="320"/>
      <c r="R111" s="321"/>
      <c r="S111" s="2"/>
      <c r="T111" s="18"/>
      <c r="W111" s="58"/>
      <c r="X111" s="58"/>
      <c r="Y111" s="58"/>
      <c r="Z111" s="58"/>
      <c r="AA111" s="58"/>
      <c r="AB111" s="58"/>
      <c r="AC111" s="58"/>
      <c r="AD111" s="58"/>
      <c r="AE111" s="58"/>
      <c r="AF111" s="58"/>
      <c r="AG111" s="58"/>
      <c r="AH111" s="58"/>
      <c r="AI111" s="58"/>
      <c r="AJ111" s="58"/>
      <c r="AK111" s="58"/>
      <c r="AL111" s="58"/>
      <c r="AM111" s="58"/>
      <c r="AN111" s="58"/>
      <c r="AO111" s="58"/>
      <c r="AP111" s="58"/>
      <c r="AQ111" s="58"/>
      <c r="AR111" s="58"/>
      <c r="AS111" s="58"/>
      <c r="AT111" s="58"/>
    </row>
    <row r="112" spans="2:46" x14ac:dyDescent="0.35">
      <c r="B112" s="324" t="s">
        <v>22</v>
      </c>
      <c r="C112" s="325"/>
      <c r="D112" s="325"/>
      <c r="E112" s="325"/>
      <c r="F112" s="325"/>
      <c r="G112" s="325"/>
      <c r="H112" s="325"/>
      <c r="I112" s="325"/>
      <c r="J112" s="325"/>
      <c r="K112" s="325"/>
      <c r="L112" s="325"/>
      <c r="M112" s="325"/>
      <c r="N112" s="325"/>
      <c r="O112" s="11"/>
      <c r="P112" s="319"/>
      <c r="Q112" s="320"/>
      <c r="R112" s="321"/>
      <c r="S112" s="2"/>
      <c r="T112" s="18"/>
      <c r="W112" s="58"/>
      <c r="X112" s="58"/>
      <c r="Y112" s="58"/>
      <c r="Z112" s="58"/>
      <c r="AA112" s="58"/>
      <c r="AB112" s="58"/>
      <c r="AC112" s="58"/>
      <c r="AD112" s="58"/>
      <c r="AE112" s="58"/>
      <c r="AF112" s="58"/>
      <c r="AG112" s="58"/>
      <c r="AH112" s="58"/>
      <c r="AI112" s="58"/>
      <c r="AJ112" s="58"/>
      <c r="AK112" s="58"/>
      <c r="AL112" s="58"/>
      <c r="AM112" s="58"/>
      <c r="AN112" s="58"/>
      <c r="AO112" s="58"/>
      <c r="AP112" s="58"/>
      <c r="AQ112" s="58"/>
      <c r="AR112" s="58"/>
      <c r="AS112" s="58"/>
      <c r="AT112" s="58"/>
    </row>
    <row r="113" spans="2:46" x14ac:dyDescent="0.35">
      <c r="B113" s="52"/>
      <c r="C113" s="53"/>
      <c r="D113" s="53"/>
      <c r="E113" s="53"/>
      <c r="F113" s="53"/>
      <c r="G113" s="53"/>
      <c r="H113" s="53"/>
      <c r="I113" s="53"/>
      <c r="J113" s="53"/>
      <c r="K113" s="53"/>
      <c r="L113" s="53"/>
      <c r="M113" s="53"/>
      <c r="N113" s="53"/>
      <c r="O113" s="53"/>
      <c r="P113" s="53"/>
      <c r="Q113" s="53"/>
      <c r="R113" s="53"/>
      <c r="S113" s="53"/>
      <c r="T113" s="54"/>
      <c r="W113" s="58"/>
      <c r="X113" s="58"/>
      <c r="Y113" s="58"/>
      <c r="Z113" s="58"/>
      <c r="AA113" s="58"/>
      <c r="AB113" s="58"/>
      <c r="AC113" s="58"/>
      <c r="AD113" s="58"/>
      <c r="AE113" s="58"/>
      <c r="AF113" s="58"/>
      <c r="AG113" s="58"/>
      <c r="AH113" s="58"/>
      <c r="AI113" s="58"/>
      <c r="AJ113" s="58"/>
      <c r="AK113" s="58"/>
      <c r="AL113" s="58"/>
      <c r="AM113" s="58"/>
      <c r="AN113" s="58"/>
      <c r="AO113" s="58"/>
      <c r="AP113" s="58"/>
      <c r="AQ113" s="58"/>
      <c r="AR113" s="58"/>
      <c r="AS113" s="58"/>
      <c r="AT113" s="58"/>
    </row>
    <row r="114" spans="2:46" x14ac:dyDescent="0.35">
      <c r="B114" s="52"/>
      <c r="C114" s="53"/>
      <c r="D114" s="53"/>
      <c r="E114" s="53"/>
      <c r="F114" s="53"/>
      <c r="G114" s="53"/>
      <c r="H114" s="53"/>
      <c r="I114" s="53"/>
      <c r="J114" s="53"/>
      <c r="K114" s="53"/>
      <c r="L114" s="53"/>
      <c r="M114" s="53"/>
      <c r="N114" s="53"/>
      <c r="O114" s="53"/>
      <c r="P114" s="53"/>
      <c r="Q114" s="53"/>
      <c r="R114" s="53"/>
      <c r="S114" s="53"/>
      <c r="T114" s="54"/>
      <c r="W114" s="58"/>
      <c r="X114" s="58"/>
      <c r="Y114" s="58"/>
      <c r="Z114" s="58"/>
      <c r="AA114" s="58"/>
      <c r="AB114" s="58"/>
      <c r="AC114" s="58"/>
      <c r="AD114" s="58"/>
      <c r="AE114" s="58"/>
      <c r="AF114" s="58"/>
      <c r="AG114" s="58"/>
      <c r="AH114" s="58"/>
      <c r="AI114" s="58"/>
      <c r="AJ114" s="58"/>
      <c r="AK114" s="58"/>
      <c r="AL114" s="58"/>
      <c r="AM114" s="58"/>
      <c r="AN114" s="58"/>
      <c r="AO114" s="58"/>
      <c r="AP114" s="58"/>
      <c r="AQ114" s="58"/>
      <c r="AR114" s="58"/>
      <c r="AS114" s="58"/>
      <c r="AT114" s="58"/>
    </row>
    <row r="115" spans="2:46" x14ac:dyDescent="0.35">
      <c r="B115" s="52"/>
      <c r="C115" s="53"/>
      <c r="D115" s="53"/>
      <c r="E115" s="53"/>
      <c r="F115" s="53"/>
      <c r="G115" s="53"/>
      <c r="H115" s="53"/>
      <c r="I115" s="53"/>
      <c r="J115" s="53"/>
      <c r="K115" s="53"/>
      <c r="L115" s="53"/>
      <c r="M115" s="53"/>
      <c r="N115" s="53"/>
      <c r="O115" s="53"/>
      <c r="P115" s="53"/>
      <c r="Q115" s="53"/>
      <c r="R115" s="53"/>
      <c r="S115" s="53"/>
      <c r="T115" s="54"/>
      <c r="W115" s="58"/>
      <c r="X115" s="58"/>
      <c r="Y115" s="58"/>
      <c r="Z115" s="58"/>
      <c r="AA115" s="58"/>
      <c r="AB115" s="58"/>
      <c r="AC115" s="58"/>
      <c r="AD115" s="58"/>
      <c r="AE115" s="58"/>
      <c r="AF115" s="58"/>
      <c r="AG115" s="58"/>
      <c r="AH115" s="58"/>
      <c r="AI115" s="58"/>
      <c r="AJ115" s="58"/>
      <c r="AK115" s="58"/>
      <c r="AL115" s="58"/>
      <c r="AM115" s="58"/>
      <c r="AN115" s="58"/>
      <c r="AO115" s="58"/>
      <c r="AP115" s="58"/>
      <c r="AQ115" s="58"/>
      <c r="AR115" s="58"/>
      <c r="AS115" s="58"/>
      <c r="AT115" s="58"/>
    </row>
    <row r="116" spans="2:46" x14ac:dyDescent="0.35">
      <c r="B116" s="52"/>
      <c r="C116" s="53"/>
      <c r="D116" s="53"/>
      <c r="E116" s="53"/>
      <c r="F116" s="53"/>
      <c r="G116" s="53"/>
      <c r="H116" s="53"/>
      <c r="I116" s="53"/>
      <c r="J116" s="53"/>
      <c r="K116" s="53"/>
      <c r="L116" s="53"/>
      <c r="M116" s="53"/>
      <c r="N116" s="53"/>
      <c r="O116" s="53"/>
      <c r="P116" s="53"/>
      <c r="Q116" s="53"/>
      <c r="R116" s="53"/>
      <c r="S116" s="53"/>
      <c r="T116" s="54"/>
      <c r="W116" s="58"/>
      <c r="X116" s="58"/>
      <c r="Y116" s="58"/>
      <c r="Z116" s="58"/>
      <c r="AA116" s="58"/>
      <c r="AB116" s="58"/>
      <c r="AC116" s="58"/>
      <c r="AD116" s="58"/>
      <c r="AE116" s="58"/>
      <c r="AF116" s="58"/>
      <c r="AG116" s="58"/>
      <c r="AH116" s="58"/>
      <c r="AI116" s="58"/>
      <c r="AJ116" s="58"/>
      <c r="AK116" s="58"/>
      <c r="AL116" s="58"/>
      <c r="AM116" s="58"/>
      <c r="AN116" s="58"/>
      <c r="AO116" s="58"/>
      <c r="AP116" s="58"/>
      <c r="AQ116" s="58"/>
      <c r="AR116" s="58"/>
      <c r="AS116" s="58"/>
      <c r="AT116" s="58"/>
    </row>
    <row r="117" spans="2:46" x14ac:dyDescent="0.35">
      <c r="B117" s="52"/>
      <c r="C117" s="53"/>
      <c r="D117" s="53"/>
      <c r="E117" s="53"/>
      <c r="F117" s="53"/>
      <c r="G117" s="53"/>
      <c r="H117" s="53"/>
      <c r="I117" s="53"/>
      <c r="J117" s="53"/>
      <c r="K117" s="53"/>
      <c r="L117" s="53"/>
      <c r="M117" s="53"/>
      <c r="N117" s="53"/>
      <c r="O117" s="53"/>
      <c r="P117" s="53"/>
      <c r="Q117" s="53"/>
      <c r="R117" s="53"/>
      <c r="S117" s="53"/>
      <c r="T117" s="54"/>
      <c r="W117" s="58"/>
      <c r="X117" s="58"/>
      <c r="Y117" s="58"/>
      <c r="Z117" s="58"/>
      <c r="AA117" s="58"/>
      <c r="AB117" s="58"/>
      <c r="AC117" s="58"/>
      <c r="AD117" s="58"/>
      <c r="AE117" s="58"/>
      <c r="AF117" s="58"/>
      <c r="AG117" s="58"/>
      <c r="AH117" s="58"/>
      <c r="AI117" s="58"/>
      <c r="AJ117" s="58"/>
      <c r="AK117" s="58"/>
      <c r="AL117" s="58"/>
      <c r="AM117" s="58"/>
      <c r="AN117" s="58"/>
      <c r="AO117" s="58"/>
      <c r="AP117" s="58"/>
      <c r="AQ117" s="58"/>
      <c r="AR117" s="58"/>
      <c r="AS117" s="58"/>
      <c r="AT117" s="58"/>
    </row>
    <row r="118" spans="2:46" x14ac:dyDescent="0.35">
      <c r="B118" s="52"/>
      <c r="C118" s="53"/>
      <c r="D118" s="53"/>
      <c r="E118" s="53"/>
      <c r="F118" s="53"/>
      <c r="G118" s="53"/>
      <c r="H118" s="53"/>
      <c r="I118" s="53"/>
      <c r="J118" s="53"/>
      <c r="K118" s="53"/>
      <c r="L118" s="53"/>
      <c r="M118" s="53"/>
      <c r="N118" s="53"/>
      <c r="O118" s="53"/>
      <c r="P118" s="53"/>
      <c r="Q118" s="53"/>
      <c r="R118" s="53"/>
      <c r="S118" s="53"/>
      <c r="T118" s="54"/>
      <c r="W118" s="58"/>
      <c r="X118" s="58"/>
      <c r="Y118" s="58"/>
      <c r="Z118" s="58"/>
      <c r="AA118" s="58"/>
      <c r="AB118" s="58"/>
      <c r="AC118" s="58"/>
      <c r="AD118" s="58"/>
      <c r="AE118" s="58"/>
      <c r="AF118" s="58"/>
      <c r="AG118" s="58"/>
      <c r="AH118" s="58"/>
      <c r="AI118" s="58"/>
      <c r="AJ118" s="58"/>
      <c r="AK118" s="58"/>
      <c r="AL118" s="58"/>
      <c r="AM118" s="58"/>
      <c r="AN118" s="58"/>
      <c r="AO118" s="58"/>
      <c r="AP118" s="58"/>
      <c r="AQ118" s="58"/>
      <c r="AR118" s="58"/>
      <c r="AS118" s="58"/>
      <c r="AT118" s="58"/>
    </row>
    <row r="119" spans="2:46" x14ac:dyDescent="0.35">
      <c r="B119" s="52"/>
      <c r="C119" s="53"/>
      <c r="D119" s="53"/>
      <c r="E119" s="53"/>
      <c r="F119" s="53"/>
      <c r="G119" s="53"/>
      <c r="H119" s="53"/>
      <c r="I119" s="53"/>
      <c r="J119" s="53"/>
      <c r="K119" s="53"/>
      <c r="L119" s="53"/>
      <c r="M119" s="53"/>
      <c r="N119" s="53"/>
      <c r="O119" s="53"/>
      <c r="P119" s="53"/>
      <c r="Q119" s="53"/>
      <c r="R119" s="53"/>
      <c r="S119" s="53"/>
      <c r="T119" s="54"/>
      <c r="W119" s="58"/>
      <c r="X119" s="58"/>
      <c r="Y119" s="58"/>
      <c r="Z119" s="58"/>
      <c r="AA119" s="58"/>
      <c r="AB119" s="58"/>
      <c r="AC119" s="58"/>
      <c r="AD119" s="58"/>
      <c r="AE119" s="58"/>
      <c r="AF119" s="58"/>
      <c r="AG119" s="58"/>
      <c r="AH119" s="58"/>
      <c r="AI119" s="58"/>
      <c r="AJ119" s="58"/>
      <c r="AK119" s="58"/>
      <c r="AL119" s="58"/>
      <c r="AM119" s="58"/>
      <c r="AN119" s="58"/>
      <c r="AO119" s="58"/>
      <c r="AP119" s="58"/>
      <c r="AQ119" s="58"/>
      <c r="AR119" s="58"/>
      <c r="AS119" s="58"/>
      <c r="AT119" s="58"/>
    </row>
    <row r="120" spans="2:46" x14ac:dyDescent="0.35">
      <c r="B120" s="52"/>
      <c r="C120" s="53"/>
      <c r="D120" s="53"/>
      <c r="E120" s="53"/>
      <c r="F120" s="53"/>
      <c r="G120" s="53"/>
      <c r="H120" s="53"/>
      <c r="I120" s="53"/>
      <c r="J120" s="53"/>
      <c r="K120" s="53"/>
      <c r="L120" s="53"/>
      <c r="M120" s="53"/>
      <c r="N120" s="53"/>
      <c r="O120" s="53"/>
      <c r="P120" s="53"/>
      <c r="Q120" s="53"/>
      <c r="R120" s="53"/>
      <c r="S120" s="53"/>
      <c r="T120" s="54"/>
      <c r="W120" s="58"/>
      <c r="X120" s="58"/>
      <c r="Y120" s="58"/>
      <c r="Z120" s="58"/>
      <c r="AA120" s="58"/>
      <c r="AB120" s="58"/>
      <c r="AC120" s="58"/>
      <c r="AD120" s="58"/>
      <c r="AE120" s="58"/>
      <c r="AF120" s="58"/>
      <c r="AG120" s="58"/>
      <c r="AH120" s="58"/>
      <c r="AI120" s="58"/>
      <c r="AJ120" s="58"/>
      <c r="AK120" s="58"/>
      <c r="AL120" s="58"/>
      <c r="AM120" s="58"/>
      <c r="AN120" s="58"/>
      <c r="AO120" s="58"/>
      <c r="AP120" s="58"/>
      <c r="AQ120" s="58"/>
      <c r="AR120" s="58"/>
      <c r="AS120" s="58"/>
      <c r="AT120" s="58"/>
    </row>
    <row r="121" spans="2:46" x14ac:dyDescent="0.35">
      <c r="B121" s="52"/>
      <c r="C121" s="53"/>
      <c r="D121" s="53"/>
      <c r="E121" s="53"/>
      <c r="F121" s="53"/>
      <c r="G121" s="53"/>
      <c r="H121" s="53"/>
      <c r="I121" s="53"/>
      <c r="J121" s="53"/>
      <c r="K121" s="53"/>
      <c r="L121" s="53"/>
      <c r="M121" s="53"/>
      <c r="N121" s="53"/>
      <c r="O121" s="53"/>
      <c r="P121" s="53"/>
      <c r="Q121" s="53"/>
      <c r="R121" s="53"/>
      <c r="S121" s="53"/>
      <c r="T121" s="54"/>
      <c r="W121" s="58"/>
      <c r="X121" s="58"/>
      <c r="Y121" s="58"/>
      <c r="Z121" s="58"/>
      <c r="AA121" s="58"/>
      <c r="AB121" s="58"/>
      <c r="AC121" s="58"/>
      <c r="AD121" s="58"/>
      <c r="AE121" s="58"/>
      <c r="AF121" s="58"/>
      <c r="AG121" s="58"/>
      <c r="AH121" s="58"/>
      <c r="AI121" s="58"/>
      <c r="AJ121" s="58"/>
      <c r="AK121" s="58"/>
      <c r="AL121" s="58"/>
      <c r="AM121" s="58"/>
      <c r="AN121" s="58"/>
      <c r="AO121" s="58"/>
      <c r="AP121" s="58"/>
      <c r="AQ121" s="58"/>
      <c r="AR121" s="58"/>
      <c r="AS121" s="58"/>
      <c r="AT121" s="58"/>
    </row>
    <row r="122" spans="2:46" x14ac:dyDescent="0.35">
      <c r="B122" s="52"/>
      <c r="C122" s="53"/>
      <c r="D122" s="53"/>
      <c r="E122" s="53"/>
      <c r="F122" s="53"/>
      <c r="G122" s="53"/>
      <c r="H122" s="53"/>
      <c r="I122" s="53"/>
      <c r="J122" s="53"/>
      <c r="K122" s="53"/>
      <c r="L122" s="53"/>
      <c r="M122" s="53"/>
      <c r="N122" s="53"/>
      <c r="O122" s="53"/>
      <c r="P122" s="53"/>
      <c r="Q122" s="53"/>
      <c r="R122" s="53"/>
      <c r="S122" s="53"/>
      <c r="T122" s="54"/>
      <c r="W122" s="58"/>
      <c r="X122" s="58"/>
      <c r="Y122" s="58"/>
      <c r="Z122" s="58"/>
      <c r="AA122" s="58"/>
      <c r="AB122" s="58"/>
      <c r="AC122" s="58"/>
      <c r="AD122" s="58"/>
      <c r="AE122" s="58"/>
      <c r="AF122" s="58"/>
      <c r="AG122" s="58"/>
      <c r="AH122" s="58"/>
      <c r="AI122" s="58"/>
      <c r="AJ122" s="58"/>
      <c r="AK122" s="58"/>
      <c r="AL122" s="58"/>
      <c r="AM122" s="58"/>
      <c r="AN122" s="58"/>
      <c r="AO122" s="58"/>
      <c r="AP122" s="58"/>
      <c r="AQ122" s="58"/>
      <c r="AR122" s="58"/>
      <c r="AS122" s="58"/>
      <c r="AT122" s="58"/>
    </row>
    <row r="123" spans="2:46" x14ac:dyDescent="0.35">
      <c r="B123" s="52"/>
      <c r="C123" s="53"/>
      <c r="D123" s="53"/>
      <c r="E123" s="53"/>
      <c r="F123" s="53"/>
      <c r="G123" s="53"/>
      <c r="H123" s="53"/>
      <c r="I123" s="53"/>
      <c r="J123" s="53"/>
      <c r="K123" s="53"/>
      <c r="L123" s="53"/>
      <c r="M123" s="53"/>
      <c r="N123" s="53"/>
      <c r="O123" s="53"/>
      <c r="P123" s="53"/>
      <c r="Q123" s="53"/>
      <c r="R123" s="53"/>
      <c r="S123" s="53"/>
      <c r="T123" s="54"/>
      <c r="W123" s="58"/>
      <c r="X123" s="58"/>
      <c r="Y123" s="58"/>
      <c r="Z123" s="58"/>
      <c r="AA123" s="58"/>
      <c r="AB123" s="58"/>
      <c r="AC123" s="58"/>
      <c r="AD123" s="58"/>
      <c r="AE123" s="58"/>
      <c r="AF123" s="58"/>
      <c r="AG123" s="58"/>
      <c r="AH123" s="58"/>
      <c r="AI123" s="58"/>
      <c r="AJ123" s="58"/>
      <c r="AK123" s="58"/>
      <c r="AL123" s="58"/>
      <c r="AM123" s="58"/>
      <c r="AN123" s="58"/>
      <c r="AO123" s="58"/>
      <c r="AP123" s="58"/>
      <c r="AQ123" s="58"/>
      <c r="AR123" s="58"/>
      <c r="AS123" s="58"/>
      <c r="AT123" s="58"/>
    </row>
    <row r="124" spans="2:46" x14ac:dyDescent="0.35">
      <c r="B124" s="52"/>
      <c r="C124" s="373" t="s">
        <v>23</v>
      </c>
      <c r="D124" s="373"/>
      <c r="E124" s="58"/>
      <c r="F124" s="58"/>
      <c r="G124" s="58"/>
      <c r="H124" s="53"/>
      <c r="I124" s="53"/>
      <c r="J124" s="53"/>
      <c r="K124" s="53"/>
      <c r="L124" s="53"/>
      <c r="M124" s="53"/>
      <c r="N124" s="53"/>
      <c r="O124" s="53"/>
      <c r="P124" s="53"/>
      <c r="Q124" s="53"/>
      <c r="R124" s="53"/>
      <c r="S124" s="53"/>
      <c r="T124" s="54"/>
    </row>
    <row r="125" spans="2:46" x14ac:dyDescent="0.35">
      <c r="B125" s="52"/>
      <c r="C125" s="44" t="s">
        <v>24</v>
      </c>
      <c r="D125" s="44" t="s">
        <v>25</v>
      </c>
      <c r="E125" s="13"/>
      <c r="F125" s="14"/>
      <c r="G125" s="14"/>
      <c r="H125" s="93"/>
      <c r="I125" s="53"/>
      <c r="J125" s="53"/>
      <c r="K125" s="53"/>
      <c r="L125" s="53"/>
      <c r="M125" s="53"/>
      <c r="N125" s="53"/>
      <c r="O125" s="53"/>
      <c r="P125" s="53"/>
      <c r="Q125" s="53"/>
      <c r="R125" s="53"/>
      <c r="S125" s="53"/>
      <c r="T125" s="54"/>
    </row>
    <row r="126" spans="2:46" x14ac:dyDescent="0.35">
      <c r="B126" s="52"/>
      <c r="C126" s="44">
        <v>1997</v>
      </c>
      <c r="D126" s="8">
        <v>172005</v>
      </c>
      <c r="E126" s="13"/>
      <c r="F126" s="14"/>
      <c r="G126" s="14"/>
      <c r="H126" s="14"/>
      <c r="I126" s="53"/>
      <c r="J126" s="53"/>
      <c r="K126" s="53"/>
      <c r="L126" s="53"/>
      <c r="M126" s="53"/>
      <c r="N126" s="53"/>
      <c r="O126" s="53"/>
      <c r="P126" s="53"/>
      <c r="Q126" s="53"/>
      <c r="R126" s="53"/>
      <c r="S126" s="53"/>
      <c r="T126" s="54"/>
    </row>
    <row r="127" spans="2:46" x14ac:dyDescent="0.35">
      <c r="B127" s="52"/>
      <c r="C127" s="44">
        <v>1998</v>
      </c>
      <c r="D127" s="8">
        <v>203826</v>
      </c>
      <c r="E127" s="13"/>
      <c r="F127" s="53"/>
      <c r="G127" s="28"/>
      <c r="H127" s="15"/>
      <c r="I127" s="53"/>
      <c r="J127" s="53"/>
      <c r="K127" s="53"/>
      <c r="L127" s="53"/>
      <c r="M127" s="53"/>
      <c r="N127" s="53"/>
      <c r="O127" s="53"/>
      <c r="P127" s="53"/>
      <c r="Q127" s="53"/>
      <c r="R127" s="53"/>
      <c r="S127" s="53"/>
      <c r="T127" s="54"/>
    </row>
    <row r="128" spans="2:46" x14ac:dyDescent="0.35">
      <c r="B128" s="52"/>
      <c r="C128" s="44">
        <v>1999</v>
      </c>
      <c r="D128" s="8">
        <v>236460</v>
      </c>
      <c r="E128" s="13"/>
      <c r="F128" s="14"/>
      <c r="G128" s="28"/>
      <c r="H128" s="15"/>
      <c r="I128" s="53"/>
      <c r="J128" s="53"/>
      <c r="K128" s="53"/>
      <c r="L128" s="53"/>
      <c r="M128" s="53"/>
      <c r="N128" s="53"/>
      <c r="O128" s="53"/>
      <c r="P128" s="53"/>
      <c r="Q128" s="53"/>
      <c r="R128" s="53"/>
      <c r="S128" s="53"/>
      <c r="T128" s="54"/>
    </row>
    <row r="129" spans="2:20" x14ac:dyDescent="0.35">
      <c r="B129" s="52"/>
      <c r="C129" s="44">
        <v>2000</v>
      </c>
      <c r="D129" s="8">
        <v>260100</v>
      </c>
      <c r="E129" s="13"/>
      <c r="F129" s="14"/>
      <c r="G129" s="28"/>
      <c r="H129" s="15"/>
      <c r="I129" s="53"/>
      <c r="J129" s="53"/>
      <c r="K129" s="53"/>
      <c r="L129" s="53"/>
      <c r="M129" s="53"/>
      <c r="N129" s="53"/>
      <c r="O129" s="53"/>
      <c r="P129" s="53"/>
      <c r="Q129" s="53"/>
      <c r="R129" s="53"/>
      <c r="S129" s="53"/>
      <c r="T129" s="54"/>
    </row>
    <row r="130" spans="2:20" x14ac:dyDescent="0.35">
      <c r="B130" s="52"/>
      <c r="C130" s="44">
        <v>2001</v>
      </c>
      <c r="D130" s="8">
        <v>286000</v>
      </c>
      <c r="E130" s="13"/>
      <c r="F130" s="14"/>
      <c r="G130" s="28"/>
      <c r="H130" s="15"/>
      <c r="I130" s="53"/>
      <c r="J130" s="53"/>
      <c r="K130" s="53"/>
      <c r="L130" s="53"/>
      <c r="M130" s="53"/>
      <c r="N130" s="2"/>
      <c r="O130" s="53"/>
      <c r="P130" s="53"/>
      <c r="Q130" s="53"/>
      <c r="R130" s="53"/>
      <c r="S130" s="53"/>
      <c r="T130" s="54"/>
    </row>
    <row r="131" spans="2:20" x14ac:dyDescent="0.35">
      <c r="B131" s="52"/>
      <c r="C131" s="44">
        <v>2002</v>
      </c>
      <c r="D131" s="8">
        <v>309000</v>
      </c>
      <c r="E131" s="13"/>
      <c r="F131" s="14"/>
      <c r="G131" s="14"/>
      <c r="H131" s="14"/>
      <c r="I131" s="53"/>
      <c r="J131" s="53"/>
      <c r="K131" s="53"/>
      <c r="L131" s="53"/>
      <c r="M131" s="53"/>
      <c r="N131" s="2"/>
      <c r="O131" s="53"/>
      <c r="P131" s="53"/>
      <c r="Q131" s="53"/>
      <c r="R131" s="53"/>
      <c r="S131" s="53"/>
      <c r="T131" s="54"/>
    </row>
    <row r="132" spans="2:20" x14ac:dyDescent="0.35">
      <c r="B132" s="52"/>
      <c r="C132" s="44">
        <v>2003</v>
      </c>
      <c r="D132" s="8">
        <v>332000</v>
      </c>
      <c r="E132" s="13"/>
      <c r="F132" s="14"/>
      <c r="G132" s="14"/>
      <c r="H132" s="14"/>
      <c r="I132" s="53"/>
      <c r="J132" s="53"/>
      <c r="K132" s="53"/>
      <c r="L132" s="53"/>
      <c r="M132" s="53"/>
      <c r="N132" s="2"/>
      <c r="O132" s="53"/>
      <c r="P132" s="53"/>
      <c r="Q132" s="53"/>
      <c r="R132" s="53"/>
      <c r="S132" s="53"/>
      <c r="T132" s="54"/>
    </row>
    <row r="133" spans="2:20" x14ac:dyDescent="0.35">
      <c r="B133" s="52"/>
      <c r="C133" s="44">
        <v>2004</v>
      </c>
      <c r="D133" s="8">
        <v>358000</v>
      </c>
      <c r="E133" s="13"/>
      <c r="F133" s="14"/>
      <c r="G133" s="14"/>
      <c r="H133" s="14"/>
      <c r="I133" s="53"/>
      <c r="J133" s="53"/>
      <c r="K133" s="53"/>
      <c r="L133" s="53"/>
      <c r="M133" s="53"/>
      <c r="N133" s="2"/>
      <c r="O133" s="53"/>
      <c r="P133" s="53"/>
      <c r="Q133" s="53"/>
      <c r="R133" s="53"/>
      <c r="S133" s="53"/>
      <c r="T133" s="54"/>
    </row>
    <row r="134" spans="2:20" x14ac:dyDescent="0.35">
      <c r="B134" s="52"/>
      <c r="C134" s="44">
        <v>2005</v>
      </c>
      <c r="D134" s="8">
        <v>381500</v>
      </c>
      <c r="E134" s="13"/>
      <c r="F134" s="14"/>
      <c r="G134" s="14"/>
      <c r="H134" s="14"/>
      <c r="I134" s="53"/>
      <c r="J134" s="53"/>
      <c r="K134" s="53"/>
      <c r="L134" s="53"/>
      <c r="M134" s="53"/>
      <c r="N134" s="2"/>
      <c r="O134" s="53"/>
      <c r="P134" s="53"/>
      <c r="Q134" s="53"/>
      <c r="R134" s="53"/>
      <c r="S134" s="53"/>
      <c r="T134" s="54"/>
    </row>
    <row r="135" spans="2:20" x14ac:dyDescent="0.35">
      <c r="B135" s="52"/>
      <c r="C135" s="44">
        <v>2006</v>
      </c>
      <c r="D135" s="8">
        <v>408000</v>
      </c>
      <c r="E135" s="13"/>
      <c r="F135" s="13"/>
      <c r="G135" s="14"/>
      <c r="H135" s="14"/>
      <c r="I135" s="53"/>
      <c r="J135" s="53"/>
      <c r="K135" s="53"/>
      <c r="L135" s="53"/>
      <c r="M135" s="53"/>
      <c r="N135" s="2"/>
      <c r="O135" s="53"/>
      <c r="P135" s="53"/>
      <c r="Q135" s="53"/>
      <c r="R135" s="53"/>
      <c r="S135" s="53"/>
      <c r="T135" s="54"/>
    </row>
    <row r="136" spans="2:20" x14ac:dyDescent="0.35">
      <c r="B136" s="52"/>
      <c r="C136" s="44">
        <v>2007</v>
      </c>
      <c r="D136" s="8">
        <v>433700</v>
      </c>
      <c r="E136" s="13"/>
      <c r="F136" s="13"/>
      <c r="G136" s="13"/>
      <c r="H136" s="53"/>
      <c r="I136" s="53"/>
      <c r="J136" s="53"/>
      <c r="K136" s="53"/>
      <c r="L136" s="53"/>
      <c r="M136" s="53"/>
      <c r="N136" s="53"/>
      <c r="O136" s="53"/>
      <c r="P136" s="53"/>
      <c r="Q136" s="53"/>
      <c r="R136" s="53"/>
      <c r="S136" s="53"/>
      <c r="T136" s="54"/>
    </row>
    <row r="137" spans="2:20" x14ac:dyDescent="0.35">
      <c r="B137" s="52"/>
      <c r="C137" s="44">
        <v>2008</v>
      </c>
      <c r="D137" s="8">
        <v>461500</v>
      </c>
      <c r="E137" s="13"/>
      <c r="F137" s="13"/>
      <c r="G137" s="13"/>
      <c r="H137" s="53"/>
      <c r="I137" s="53"/>
      <c r="J137" s="53"/>
      <c r="K137" s="53"/>
      <c r="L137" s="53"/>
      <c r="M137" s="53"/>
      <c r="N137" s="53"/>
      <c r="O137" s="53"/>
      <c r="P137" s="53"/>
      <c r="Q137" s="53"/>
      <c r="R137" s="53"/>
      <c r="S137" s="53"/>
      <c r="T137" s="54"/>
    </row>
    <row r="138" spans="2:20" x14ac:dyDescent="0.35">
      <c r="B138" s="52"/>
      <c r="C138" s="44">
        <v>2009</v>
      </c>
      <c r="D138" s="8">
        <v>496900</v>
      </c>
      <c r="E138" s="58"/>
      <c r="F138" s="58"/>
      <c r="G138" s="58"/>
      <c r="H138" s="53"/>
      <c r="I138" s="53"/>
      <c r="J138" s="53"/>
      <c r="K138" s="53"/>
      <c r="L138" s="53"/>
      <c r="M138" s="53"/>
      <c r="N138" s="53"/>
      <c r="O138" s="53"/>
      <c r="P138" s="53"/>
      <c r="Q138" s="53"/>
      <c r="R138" s="53"/>
      <c r="S138" s="53"/>
      <c r="T138" s="54"/>
    </row>
    <row r="139" spans="2:20" x14ac:dyDescent="0.35">
      <c r="B139" s="52"/>
      <c r="C139" s="44">
        <v>2010</v>
      </c>
      <c r="D139" s="8">
        <v>515000</v>
      </c>
      <c r="E139" s="58"/>
      <c r="F139" s="58"/>
      <c r="G139" s="58"/>
      <c r="H139" s="53"/>
      <c r="I139" s="53"/>
      <c r="J139" s="53"/>
      <c r="K139" s="53"/>
      <c r="L139" s="53"/>
      <c r="M139" s="53"/>
      <c r="N139" s="53"/>
      <c r="O139" s="53"/>
      <c r="P139" s="53"/>
      <c r="Q139" s="53"/>
      <c r="R139" s="53"/>
      <c r="S139" s="53"/>
      <c r="T139" s="54"/>
    </row>
    <row r="140" spans="2:20" x14ac:dyDescent="0.35">
      <c r="B140" s="52"/>
      <c r="C140" s="44">
        <v>2011</v>
      </c>
      <c r="D140" s="8">
        <v>535600</v>
      </c>
      <c r="E140" s="58"/>
      <c r="F140" s="58"/>
      <c r="G140" s="58"/>
      <c r="H140" s="53"/>
      <c r="I140" s="53"/>
      <c r="J140" s="53"/>
      <c r="K140" s="53"/>
      <c r="L140" s="53"/>
      <c r="M140" s="53"/>
      <c r="N140" s="53"/>
      <c r="O140" s="53"/>
      <c r="P140" s="53"/>
      <c r="Q140" s="53"/>
      <c r="R140" s="53"/>
      <c r="S140" s="53"/>
      <c r="T140" s="54"/>
    </row>
    <row r="141" spans="2:20" x14ac:dyDescent="0.35">
      <c r="B141" s="52"/>
      <c r="C141" s="44">
        <v>2012</v>
      </c>
      <c r="D141" s="8">
        <v>566700</v>
      </c>
      <c r="E141" s="58"/>
      <c r="F141" s="58"/>
      <c r="G141" s="58"/>
      <c r="H141" s="53"/>
      <c r="I141" s="53"/>
      <c r="J141" s="53"/>
      <c r="K141" s="53"/>
      <c r="L141" s="53"/>
      <c r="M141" s="53"/>
      <c r="N141" s="53"/>
      <c r="O141" s="53"/>
      <c r="P141" s="53"/>
      <c r="Q141" s="53"/>
      <c r="R141" s="53"/>
      <c r="S141" s="53"/>
      <c r="T141" s="54"/>
    </row>
    <row r="142" spans="2:20" x14ac:dyDescent="0.35">
      <c r="B142" s="52"/>
      <c r="C142" s="44">
        <v>2013</v>
      </c>
      <c r="D142" s="8">
        <v>589500</v>
      </c>
      <c r="E142" s="58"/>
      <c r="F142" s="58"/>
      <c r="G142" s="58"/>
      <c r="H142" s="53"/>
      <c r="I142" s="53"/>
      <c r="J142" s="53"/>
      <c r="K142" s="53"/>
      <c r="L142" s="53"/>
      <c r="M142" s="53"/>
      <c r="N142" s="53"/>
      <c r="O142" s="53"/>
      <c r="P142" s="53"/>
      <c r="Q142" s="53"/>
      <c r="R142" s="53"/>
      <c r="S142" s="53"/>
      <c r="T142" s="54"/>
    </row>
    <row r="143" spans="2:20" x14ac:dyDescent="0.35">
      <c r="B143" s="52"/>
      <c r="C143" s="44">
        <v>2014</v>
      </c>
      <c r="D143" s="8">
        <v>616000</v>
      </c>
      <c r="E143" s="53"/>
      <c r="F143" s="53"/>
      <c r="G143" s="53"/>
      <c r="H143" s="53"/>
      <c r="I143" s="53"/>
      <c r="J143" s="53"/>
      <c r="K143" s="53"/>
      <c r="L143" s="53"/>
      <c r="M143" s="53"/>
      <c r="N143" s="53"/>
      <c r="O143" s="53"/>
      <c r="P143" s="53"/>
      <c r="Q143" s="53"/>
      <c r="R143" s="53"/>
      <c r="S143" s="53"/>
      <c r="T143" s="54"/>
    </row>
    <row r="144" spans="2:20" x14ac:dyDescent="0.35">
      <c r="B144" s="52"/>
      <c r="C144" s="44">
        <v>2015</v>
      </c>
      <c r="D144" s="8">
        <v>644350</v>
      </c>
      <c r="E144" s="53"/>
      <c r="F144" s="53"/>
      <c r="G144" s="53"/>
      <c r="H144" s="53"/>
      <c r="I144" s="53"/>
      <c r="J144" s="53"/>
      <c r="K144" s="53"/>
      <c r="L144" s="53"/>
      <c r="M144" s="53"/>
      <c r="N144" s="53"/>
      <c r="O144" s="53"/>
      <c r="P144" s="53"/>
      <c r="Q144" s="53"/>
      <c r="R144" s="53"/>
      <c r="S144" s="53"/>
      <c r="T144" s="54"/>
    </row>
    <row r="145" spans="2:20" x14ac:dyDescent="0.35">
      <c r="B145" s="52"/>
      <c r="C145" s="44">
        <v>2016</v>
      </c>
      <c r="D145" s="8">
        <v>689455</v>
      </c>
      <c r="E145" s="53"/>
      <c r="F145" s="53"/>
      <c r="G145" s="53"/>
      <c r="H145" s="53"/>
      <c r="I145" s="53"/>
      <c r="J145" s="53"/>
      <c r="K145" s="53"/>
      <c r="L145" s="53"/>
      <c r="M145" s="53"/>
      <c r="N145" s="53"/>
      <c r="O145" s="53"/>
      <c r="P145" s="53"/>
      <c r="Q145" s="53"/>
      <c r="R145" s="53"/>
      <c r="S145" s="53"/>
      <c r="T145" s="54"/>
    </row>
    <row r="146" spans="2:20" x14ac:dyDescent="0.35">
      <c r="B146" s="52"/>
      <c r="C146" s="44">
        <v>2017</v>
      </c>
      <c r="D146" s="8">
        <v>737717</v>
      </c>
      <c r="E146" s="53"/>
      <c r="F146" s="53"/>
      <c r="G146" s="53"/>
      <c r="H146" s="53"/>
      <c r="I146" s="53"/>
      <c r="J146" s="53"/>
      <c r="K146" s="53"/>
      <c r="L146" s="53"/>
      <c r="M146" s="53"/>
      <c r="N146" s="53"/>
      <c r="O146" s="53"/>
      <c r="P146" s="53"/>
      <c r="Q146" s="53"/>
      <c r="R146" s="53"/>
      <c r="S146" s="53"/>
      <c r="T146" s="54"/>
    </row>
    <row r="147" spans="2:20" x14ac:dyDescent="0.35">
      <c r="B147" s="52"/>
      <c r="C147" s="44">
        <v>2018</v>
      </c>
      <c r="D147" s="8">
        <v>781242</v>
      </c>
      <c r="E147" s="53"/>
      <c r="F147" s="53"/>
      <c r="G147" s="53"/>
      <c r="H147" s="53"/>
      <c r="I147" s="53"/>
      <c r="J147" s="53"/>
      <c r="K147" s="53"/>
      <c r="L147" s="53"/>
      <c r="M147" s="53"/>
      <c r="N147" s="53"/>
      <c r="O147" s="53"/>
      <c r="P147" s="53"/>
      <c r="Q147" s="53"/>
      <c r="R147" s="53"/>
      <c r="S147" s="53"/>
      <c r="T147" s="54"/>
    </row>
    <row r="148" spans="2:20" ht="24" thickBot="1" x14ac:dyDescent="0.4">
      <c r="B148" s="89"/>
      <c r="C148" s="90"/>
      <c r="D148" s="90"/>
      <c r="E148" s="90"/>
      <c r="F148" s="90"/>
      <c r="G148" s="90"/>
      <c r="H148" s="90"/>
      <c r="I148" s="90"/>
      <c r="J148" s="90"/>
      <c r="K148" s="90"/>
      <c r="L148" s="90"/>
      <c r="M148" s="90"/>
      <c r="N148" s="90"/>
      <c r="O148" s="90"/>
      <c r="P148" s="90"/>
      <c r="Q148" s="90"/>
      <c r="R148" s="90"/>
      <c r="S148" s="90"/>
      <c r="T148" s="91"/>
    </row>
    <row r="149" spans="2:20" x14ac:dyDescent="0.35">
      <c r="B149" s="53"/>
      <c r="C149" s="53"/>
      <c r="D149" s="53"/>
      <c r="E149" s="53"/>
      <c r="F149" s="53"/>
      <c r="G149" s="53"/>
      <c r="H149" s="53"/>
      <c r="I149" s="53"/>
      <c r="J149" s="53"/>
      <c r="K149" s="53"/>
      <c r="L149" s="53"/>
      <c r="M149" s="53"/>
      <c r="N149" s="53"/>
      <c r="O149" s="53"/>
      <c r="P149" s="53"/>
      <c r="Q149" s="53"/>
      <c r="R149" s="53"/>
      <c r="S149" s="53"/>
      <c r="T149" s="53"/>
    </row>
    <row r="150" spans="2:20" x14ac:dyDescent="0.35">
      <c r="B150" s="53"/>
      <c r="C150" s="53"/>
      <c r="D150" s="53"/>
      <c r="E150" s="53"/>
      <c r="F150" s="53"/>
      <c r="G150" s="53"/>
      <c r="H150" s="53"/>
      <c r="I150" s="53"/>
      <c r="J150" s="53"/>
      <c r="K150" s="53"/>
      <c r="L150" s="53"/>
      <c r="M150" s="53"/>
      <c r="N150" s="53"/>
      <c r="O150" s="53"/>
      <c r="P150" s="53"/>
      <c r="Q150" s="53"/>
      <c r="R150" s="53"/>
      <c r="S150" s="53"/>
      <c r="T150" s="53"/>
    </row>
    <row r="151" spans="2:20" x14ac:dyDescent="0.35">
      <c r="B151" s="53"/>
      <c r="C151" s="53"/>
      <c r="D151" s="53"/>
      <c r="E151" s="53"/>
      <c r="F151" s="53"/>
      <c r="G151" s="53"/>
      <c r="H151" s="53"/>
      <c r="I151" s="53"/>
      <c r="J151" s="53"/>
      <c r="K151" s="53"/>
      <c r="L151" s="53"/>
      <c r="M151" s="53"/>
      <c r="N151" s="53"/>
      <c r="O151" s="53"/>
      <c r="P151" s="53"/>
      <c r="Q151" s="53"/>
      <c r="R151" s="53"/>
      <c r="S151" s="53"/>
      <c r="T151" s="53"/>
    </row>
    <row r="152" spans="2:20" x14ac:dyDescent="0.35">
      <c r="B152" s="53"/>
      <c r="C152" s="53"/>
      <c r="D152" s="53"/>
      <c r="E152" s="53"/>
      <c r="F152" s="53"/>
      <c r="G152" s="53"/>
      <c r="H152" s="53"/>
      <c r="I152" s="53"/>
      <c r="J152" s="53"/>
      <c r="K152" s="53"/>
      <c r="L152" s="53"/>
      <c r="M152" s="53"/>
      <c r="N152" s="53"/>
      <c r="O152" s="53"/>
      <c r="P152" s="53"/>
      <c r="Q152" s="53"/>
      <c r="R152" s="53"/>
      <c r="S152" s="53"/>
      <c r="T152" s="53"/>
    </row>
    <row r="153" spans="2:20" x14ac:dyDescent="0.35">
      <c r="B153" s="53"/>
      <c r="C153" s="53"/>
      <c r="D153" s="53"/>
      <c r="E153" s="53"/>
      <c r="F153" s="53"/>
      <c r="G153" s="53"/>
      <c r="H153" s="53"/>
      <c r="I153" s="53"/>
      <c r="J153" s="53"/>
      <c r="K153" s="53"/>
      <c r="L153" s="53"/>
      <c r="M153" s="53"/>
      <c r="N153" s="53"/>
      <c r="O153" s="53"/>
      <c r="P153" s="53"/>
      <c r="Q153" s="53"/>
      <c r="R153" s="53"/>
      <c r="S153" s="53"/>
      <c r="T153" s="53"/>
    </row>
  </sheetData>
  <protectedRanges>
    <protectedRange sqref="N130:N135" name="Rango1_2_1"/>
  </protectedRanges>
  <mergeCells count="149">
    <mergeCell ref="C124:D124"/>
    <mergeCell ref="K31:L31"/>
    <mergeCell ref="F33:P33"/>
    <mergeCell ref="I35:J35"/>
    <mergeCell ref="I36:J36"/>
    <mergeCell ref="F41:H42"/>
    <mergeCell ref="I41:P42"/>
    <mergeCell ref="F44:H44"/>
    <mergeCell ref="I44:J44"/>
    <mergeCell ref="K44:L44"/>
    <mergeCell ref="B110:M110"/>
    <mergeCell ref="P110:R110"/>
    <mergeCell ref="B111:M111"/>
    <mergeCell ref="P111:R111"/>
    <mergeCell ref="B112:N112"/>
    <mergeCell ref="P112:R112"/>
    <mergeCell ref="P107:R107"/>
    <mergeCell ref="Q86:Q88"/>
    <mergeCell ref="F65:G65"/>
    <mergeCell ref="F67:P67"/>
    <mergeCell ref="L68:M68"/>
    <mergeCell ref="N68:P68"/>
    <mergeCell ref="B73:T73"/>
    <mergeCell ref="I63:J63"/>
    <mergeCell ref="X107:AT108"/>
    <mergeCell ref="B108:M108"/>
    <mergeCell ref="P108:R108"/>
    <mergeCell ref="B109:M109"/>
    <mergeCell ref="P109:R109"/>
    <mergeCell ref="B104:J104"/>
    <mergeCell ref="K104:M104"/>
    <mergeCell ref="N104:N106"/>
    <mergeCell ref="O104:O106"/>
    <mergeCell ref="P104:R106"/>
    <mergeCell ref="B105:J105"/>
    <mergeCell ref="K105:M105"/>
    <mergeCell ref="B106:J106"/>
    <mergeCell ref="K106:M106"/>
    <mergeCell ref="S86:S87"/>
    <mergeCell ref="T86:T87"/>
    <mergeCell ref="G87:G88"/>
    <mergeCell ref="X91:AT93"/>
    <mergeCell ref="K86:K88"/>
    <mergeCell ref="L86:L88"/>
    <mergeCell ref="M86:M88"/>
    <mergeCell ref="N86:N88"/>
    <mergeCell ref="O86:O88"/>
    <mergeCell ref="P86:P88"/>
    <mergeCell ref="P81:R81"/>
    <mergeCell ref="B82:J82"/>
    <mergeCell ref="K82:N82"/>
    <mergeCell ref="C86:C88"/>
    <mergeCell ref="D86:D88"/>
    <mergeCell ref="E86:E88"/>
    <mergeCell ref="F86:F88"/>
    <mergeCell ref="H86:H88"/>
    <mergeCell ref="I86:I88"/>
    <mergeCell ref="J86:J88"/>
    <mergeCell ref="R86:R87"/>
    <mergeCell ref="B79:D79"/>
    <mergeCell ref="F79:H79"/>
    <mergeCell ref="K79:N79"/>
    <mergeCell ref="B80:J80"/>
    <mergeCell ref="K80:N80"/>
    <mergeCell ref="B81:J81"/>
    <mergeCell ref="K81:N81"/>
    <mergeCell ref="B76:J76"/>
    <mergeCell ref="K76:N76"/>
    <mergeCell ref="B77:D77"/>
    <mergeCell ref="F77:H77"/>
    <mergeCell ref="K77:N77"/>
    <mergeCell ref="B78:D78"/>
    <mergeCell ref="F78:H78"/>
    <mergeCell ref="K78:N78"/>
    <mergeCell ref="B74:T75"/>
    <mergeCell ref="I68:J68"/>
    <mergeCell ref="F66:G66"/>
    <mergeCell ref="I66:J66"/>
    <mergeCell ref="M66:O66"/>
    <mergeCell ref="I65:J65"/>
    <mergeCell ref="M65:O65"/>
    <mergeCell ref="F60:H61"/>
    <mergeCell ref="I60:P61"/>
    <mergeCell ref="F63:H63"/>
    <mergeCell ref="K63:L63"/>
    <mergeCell ref="M63:O63"/>
    <mergeCell ref="F64:G64"/>
    <mergeCell ref="I64:J64"/>
    <mergeCell ref="M64:O64"/>
    <mergeCell ref="I55:J55"/>
    <mergeCell ref="I56:J56"/>
    <mergeCell ref="I57:J57"/>
    <mergeCell ref="I58:J58"/>
    <mergeCell ref="I54:J54"/>
    <mergeCell ref="I49:J49"/>
    <mergeCell ref="F47:G47"/>
    <mergeCell ref="I47:J47"/>
    <mergeCell ref="M47:O47"/>
    <mergeCell ref="F48:P48"/>
    <mergeCell ref="L49:M49"/>
    <mergeCell ref="N49:P49"/>
    <mergeCell ref="F51:P51"/>
    <mergeCell ref="I53:J53"/>
    <mergeCell ref="I46:J46"/>
    <mergeCell ref="M46:O46"/>
    <mergeCell ref="M44:O44"/>
    <mergeCell ref="F45:G45"/>
    <mergeCell ref="I45:J45"/>
    <mergeCell ref="M45:O45"/>
    <mergeCell ref="I37:J37"/>
    <mergeCell ref="I38:J38"/>
    <mergeCell ref="I39:J39"/>
    <mergeCell ref="F46:G46"/>
    <mergeCell ref="I31:J31"/>
    <mergeCell ref="M31:O31"/>
    <mergeCell ref="F29:G29"/>
    <mergeCell ref="I29:J29"/>
    <mergeCell ref="M29:O29"/>
    <mergeCell ref="F27:G27"/>
    <mergeCell ref="I27:J27"/>
    <mergeCell ref="M27:O27"/>
    <mergeCell ref="F28:G28"/>
    <mergeCell ref="I28:J28"/>
    <mergeCell ref="M28:O28"/>
    <mergeCell ref="F25:G25"/>
    <mergeCell ref="I25:J25"/>
    <mergeCell ref="M25:O25"/>
    <mergeCell ref="F26:G26"/>
    <mergeCell ref="I26:J26"/>
    <mergeCell ref="M26:O26"/>
    <mergeCell ref="I18:J18"/>
    <mergeCell ref="F21:H22"/>
    <mergeCell ref="I21:P22"/>
    <mergeCell ref="F24:H24"/>
    <mergeCell ref="I24:J24"/>
    <mergeCell ref="L24:M24"/>
    <mergeCell ref="N24:P24"/>
    <mergeCell ref="F11:P11"/>
    <mergeCell ref="F12:P12"/>
    <mergeCell ref="I14:J14"/>
    <mergeCell ref="I15:J15"/>
    <mergeCell ref="I16:J16"/>
    <mergeCell ref="I17:J17"/>
    <mergeCell ref="B1:R2"/>
    <mergeCell ref="B3:R4"/>
    <mergeCell ref="B5:D6"/>
    <mergeCell ref="E5:R6"/>
    <mergeCell ref="B8:T9"/>
    <mergeCell ref="F10:P10"/>
  </mergeCells>
  <conditionalFormatting sqref="N104 O77:O81">
    <cfRule type="containsText" dxfId="18" priority="1" operator="containsText" text="NO  CUMPLE">
      <formula>NOT(ISERROR(SEARCH("NO  CUMPLE",N77)))</formula>
    </cfRule>
    <cfRule type="containsText" dxfId="17" priority="2" operator="containsText" text="CUMPLE">
      <formula>NOT(ISERROR(SEARCH("CUMPLE",N77)))</formula>
    </cfRule>
  </conditionalFormatting>
  <dataValidations disablePrompts="1" count="1">
    <dataValidation type="list" allowBlank="1" showInputMessage="1" showErrorMessage="1" sqref="N130:N135">
      <formula1>$BD$206:$BD$207</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AT149"/>
  <sheetViews>
    <sheetView topLeftCell="E97" zoomScale="40" zoomScaleNormal="40" workbookViewId="0">
      <selection activeCell="P104" sqref="P104:R104"/>
    </sheetView>
  </sheetViews>
  <sheetFormatPr baseColWidth="10" defaultRowHeight="23.25" x14ac:dyDescent="0.35"/>
  <cols>
    <col min="1" max="2" width="11.42578125" style="47"/>
    <col min="3" max="3" width="17.7109375" style="47" customWidth="1"/>
    <col min="4" max="4" width="42.5703125" style="47" customWidth="1"/>
    <col min="5" max="5" width="31.5703125" style="47" customWidth="1"/>
    <col min="6" max="6" width="43.42578125" style="47" customWidth="1"/>
    <col min="7" max="7" width="17.85546875" style="47" customWidth="1"/>
    <col min="8" max="8" width="63.42578125" style="47" customWidth="1"/>
    <col min="9" max="10" width="43.85546875" style="47" customWidth="1"/>
    <col min="11" max="11" width="34.140625" style="47" customWidth="1"/>
    <col min="12" max="15" width="32.7109375" style="47" customWidth="1"/>
    <col min="16" max="16" width="27" style="47" customWidth="1"/>
    <col min="17" max="17" width="39.7109375" style="47" customWidth="1"/>
    <col min="18" max="18" width="62.42578125" style="47" bestFit="1" customWidth="1"/>
    <col min="19" max="19" width="31.28515625" style="47" bestFit="1" customWidth="1"/>
    <col min="20" max="20" width="37.28515625" style="47" customWidth="1"/>
    <col min="21" max="16384" width="11.42578125" style="47"/>
  </cols>
  <sheetData>
    <row r="1" spans="2:20" x14ac:dyDescent="0.35">
      <c r="B1" s="208" t="s">
        <v>108</v>
      </c>
      <c r="C1" s="209"/>
      <c r="D1" s="209"/>
      <c r="E1" s="209"/>
      <c r="F1" s="209"/>
      <c r="G1" s="209"/>
      <c r="H1" s="209"/>
      <c r="I1" s="209"/>
      <c r="J1" s="209"/>
      <c r="K1" s="209"/>
      <c r="L1" s="209"/>
      <c r="M1" s="209"/>
      <c r="N1" s="209"/>
      <c r="O1" s="209"/>
      <c r="P1" s="209"/>
      <c r="Q1" s="209"/>
      <c r="R1" s="210"/>
      <c r="S1" s="45"/>
      <c r="T1" s="46"/>
    </row>
    <row r="2" spans="2:20" ht="24" thickBot="1" x14ac:dyDescent="0.4">
      <c r="B2" s="211"/>
      <c r="C2" s="212"/>
      <c r="D2" s="212"/>
      <c r="E2" s="212"/>
      <c r="F2" s="212"/>
      <c r="G2" s="212"/>
      <c r="H2" s="212"/>
      <c r="I2" s="212"/>
      <c r="J2" s="212"/>
      <c r="K2" s="212"/>
      <c r="L2" s="212"/>
      <c r="M2" s="212"/>
      <c r="N2" s="212"/>
      <c r="O2" s="212"/>
      <c r="P2" s="212"/>
      <c r="Q2" s="212"/>
      <c r="R2" s="213"/>
      <c r="S2" s="48"/>
      <c r="T2" s="49"/>
    </row>
    <row r="3" spans="2:20" x14ac:dyDescent="0.35">
      <c r="B3" s="214" t="s">
        <v>241</v>
      </c>
      <c r="C3" s="215"/>
      <c r="D3" s="215"/>
      <c r="E3" s="215"/>
      <c r="F3" s="215"/>
      <c r="G3" s="215"/>
      <c r="H3" s="215"/>
      <c r="I3" s="215"/>
      <c r="J3" s="215"/>
      <c r="K3" s="215"/>
      <c r="L3" s="215"/>
      <c r="M3" s="215"/>
      <c r="N3" s="215"/>
      <c r="O3" s="215"/>
      <c r="P3" s="215"/>
      <c r="Q3" s="215"/>
      <c r="R3" s="216"/>
      <c r="S3" s="48"/>
      <c r="T3" s="49"/>
    </row>
    <row r="4" spans="2:20" ht="42" customHeight="1" x14ac:dyDescent="0.35">
      <c r="B4" s="217"/>
      <c r="C4" s="218"/>
      <c r="D4" s="218"/>
      <c r="E4" s="218"/>
      <c r="F4" s="218"/>
      <c r="G4" s="218"/>
      <c r="H4" s="218"/>
      <c r="I4" s="218"/>
      <c r="J4" s="218"/>
      <c r="K4" s="218"/>
      <c r="L4" s="218"/>
      <c r="M4" s="218"/>
      <c r="N4" s="218"/>
      <c r="O4" s="218"/>
      <c r="P4" s="218"/>
      <c r="Q4" s="218"/>
      <c r="R4" s="219"/>
      <c r="S4" s="48"/>
      <c r="T4" s="49"/>
    </row>
    <row r="5" spans="2:20" x14ac:dyDescent="0.35">
      <c r="B5" s="220" t="s">
        <v>35</v>
      </c>
      <c r="C5" s="221"/>
      <c r="D5" s="221"/>
      <c r="E5" s="222" t="s">
        <v>353</v>
      </c>
      <c r="F5" s="223"/>
      <c r="G5" s="223"/>
      <c r="H5" s="223"/>
      <c r="I5" s="223"/>
      <c r="J5" s="223"/>
      <c r="K5" s="223"/>
      <c r="L5" s="223"/>
      <c r="M5" s="223"/>
      <c r="N5" s="223"/>
      <c r="O5" s="223"/>
      <c r="P5" s="223"/>
      <c r="Q5" s="223"/>
      <c r="R5" s="224"/>
      <c r="S5" s="48"/>
      <c r="T5" s="49"/>
    </row>
    <row r="6" spans="2:20" ht="24" thickBot="1" x14ac:dyDescent="0.4">
      <c r="B6" s="211"/>
      <c r="C6" s="212"/>
      <c r="D6" s="212"/>
      <c r="E6" s="225"/>
      <c r="F6" s="226"/>
      <c r="G6" s="226"/>
      <c r="H6" s="226"/>
      <c r="I6" s="226"/>
      <c r="J6" s="226"/>
      <c r="K6" s="226"/>
      <c r="L6" s="226"/>
      <c r="M6" s="226"/>
      <c r="N6" s="226"/>
      <c r="O6" s="226"/>
      <c r="P6" s="226"/>
      <c r="Q6" s="226"/>
      <c r="R6" s="227"/>
      <c r="S6" s="50"/>
      <c r="T6" s="51"/>
    </row>
    <row r="7" spans="2:20" ht="24" thickBot="1" x14ac:dyDescent="0.4">
      <c r="B7" s="52"/>
      <c r="C7" s="53"/>
      <c r="D7" s="53"/>
      <c r="E7" s="53"/>
      <c r="F7" s="53"/>
      <c r="G7" s="53"/>
      <c r="H7" s="53"/>
      <c r="I7" s="53"/>
      <c r="J7" s="53"/>
      <c r="K7" s="53"/>
      <c r="L7" s="53"/>
      <c r="M7" s="53"/>
      <c r="N7" s="53"/>
      <c r="O7" s="53"/>
      <c r="P7" s="53"/>
      <c r="Q7" s="53"/>
      <c r="R7" s="53"/>
      <c r="S7" s="53"/>
      <c r="T7" s="54"/>
    </row>
    <row r="8" spans="2:20" x14ac:dyDescent="0.35">
      <c r="B8" s="228" t="s">
        <v>26</v>
      </c>
      <c r="C8" s="229"/>
      <c r="D8" s="229"/>
      <c r="E8" s="229"/>
      <c r="F8" s="229"/>
      <c r="G8" s="229"/>
      <c r="H8" s="229"/>
      <c r="I8" s="229"/>
      <c r="J8" s="229"/>
      <c r="K8" s="229"/>
      <c r="L8" s="229"/>
      <c r="M8" s="229"/>
      <c r="N8" s="229"/>
      <c r="O8" s="229"/>
      <c r="P8" s="229"/>
      <c r="Q8" s="229"/>
      <c r="R8" s="229"/>
      <c r="S8" s="229"/>
      <c r="T8" s="230"/>
    </row>
    <row r="9" spans="2:20" ht="24" thickBot="1" x14ac:dyDescent="0.4">
      <c r="B9" s="231"/>
      <c r="C9" s="232"/>
      <c r="D9" s="232"/>
      <c r="E9" s="232"/>
      <c r="F9" s="232"/>
      <c r="G9" s="232"/>
      <c r="H9" s="232"/>
      <c r="I9" s="232"/>
      <c r="J9" s="232"/>
      <c r="K9" s="232"/>
      <c r="L9" s="232"/>
      <c r="M9" s="232"/>
      <c r="N9" s="232"/>
      <c r="O9" s="232"/>
      <c r="P9" s="232"/>
      <c r="Q9" s="232"/>
      <c r="R9" s="232"/>
      <c r="S9" s="232"/>
      <c r="T9" s="233"/>
    </row>
    <row r="10" spans="2:20" x14ac:dyDescent="0.35">
      <c r="B10" s="3"/>
      <c r="C10" s="101"/>
      <c r="D10" s="101"/>
      <c r="E10" s="101"/>
      <c r="F10" s="234" t="s">
        <v>44</v>
      </c>
      <c r="G10" s="235"/>
      <c r="H10" s="235"/>
      <c r="I10" s="235"/>
      <c r="J10" s="235"/>
      <c r="K10" s="235"/>
      <c r="L10" s="235"/>
      <c r="M10" s="235"/>
      <c r="N10" s="235"/>
      <c r="O10" s="235"/>
      <c r="P10" s="236"/>
      <c r="Q10" s="101"/>
      <c r="R10" s="101"/>
      <c r="S10" s="101"/>
      <c r="T10" s="19"/>
    </row>
    <row r="11" spans="2:20" x14ac:dyDescent="0.35">
      <c r="B11" s="3"/>
      <c r="C11" s="101"/>
      <c r="D11" s="101"/>
      <c r="E11" s="101"/>
      <c r="F11" s="243"/>
      <c r="G11" s="244"/>
      <c r="H11" s="244"/>
      <c r="I11" s="244"/>
      <c r="J11" s="244"/>
      <c r="K11" s="244"/>
      <c r="L11" s="244"/>
      <c r="M11" s="244"/>
      <c r="N11" s="244"/>
      <c r="O11" s="244"/>
      <c r="P11" s="245"/>
      <c r="Q11" s="101"/>
      <c r="R11" s="101"/>
      <c r="S11" s="101"/>
      <c r="T11" s="19"/>
    </row>
    <row r="12" spans="2:20" x14ac:dyDescent="0.35">
      <c r="B12" s="3"/>
      <c r="C12" s="101"/>
      <c r="D12" s="101"/>
      <c r="E12" s="101"/>
      <c r="F12" s="246" t="s">
        <v>60</v>
      </c>
      <c r="G12" s="247"/>
      <c r="H12" s="247"/>
      <c r="I12" s="247"/>
      <c r="J12" s="247"/>
      <c r="K12" s="248"/>
      <c r="L12" s="248"/>
      <c r="M12" s="247"/>
      <c r="N12" s="247"/>
      <c r="O12" s="247"/>
      <c r="P12" s="249"/>
      <c r="Q12" s="101"/>
      <c r="R12" s="101"/>
      <c r="S12" s="101"/>
      <c r="T12" s="19"/>
    </row>
    <row r="13" spans="2:20" ht="46.5" x14ac:dyDescent="0.35">
      <c r="B13" s="3"/>
      <c r="C13" s="101"/>
      <c r="D13" s="101"/>
      <c r="E13" s="101"/>
      <c r="F13" s="55"/>
      <c r="G13" s="55"/>
      <c r="H13" s="55"/>
      <c r="I13" s="80"/>
      <c r="J13" s="80"/>
      <c r="K13" s="57"/>
      <c r="L13" s="57" t="s">
        <v>45</v>
      </c>
      <c r="M13" s="55"/>
      <c r="N13" s="55"/>
      <c r="O13" s="55"/>
      <c r="P13" s="55"/>
      <c r="Q13" s="101"/>
      <c r="R13" s="101"/>
      <c r="S13" s="101"/>
      <c r="T13" s="19"/>
    </row>
    <row r="14" spans="2:20" ht="69.75" x14ac:dyDescent="0.35">
      <c r="B14" s="3"/>
      <c r="C14" s="101"/>
      <c r="D14" s="101"/>
      <c r="E14" s="101"/>
      <c r="F14" s="58"/>
      <c r="G14" s="59"/>
      <c r="H14" s="59"/>
      <c r="I14" s="237" t="s">
        <v>46</v>
      </c>
      <c r="J14" s="237"/>
      <c r="K14" s="159" t="s">
        <v>292</v>
      </c>
      <c r="L14" s="62"/>
      <c r="M14" s="58"/>
      <c r="N14" s="59"/>
      <c r="O14" s="59"/>
      <c r="P14" s="59"/>
      <c r="Q14" s="101"/>
      <c r="R14" s="101"/>
      <c r="S14" s="101"/>
      <c r="T14" s="19"/>
    </row>
    <row r="15" spans="2:20" x14ac:dyDescent="0.35">
      <c r="B15" s="3"/>
      <c r="C15" s="101"/>
      <c r="D15" s="101"/>
      <c r="E15" s="101"/>
      <c r="F15" s="59"/>
      <c r="G15" s="59"/>
      <c r="H15" s="59"/>
      <c r="I15" s="237" t="s">
        <v>111</v>
      </c>
      <c r="J15" s="237"/>
      <c r="K15" s="60" t="s">
        <v>57</v>
      </c>
      <c r="L15" s="103" t="s">
        <v>19</v>
      </c>
      <c r="M15" s="59"/>
      <c r="N15" s="59"/>
      <c r="O15" s="59"/>
      <c r="P15" s="59"/>
      <c r="Q15" s="101"/>
      <c r="R15" s="101"/>
      <c r="S15" s="101"/>
      <c r="T15" s="19"/>
    </row>
    <row r="16" spans="2:20" ht="46.5" customHeight="1" x14ac:dyDescent="0.35">
      <c r="B16" s="3"/>
      <c r="C16" s="101"/>
      <c r="D16" s="101"/>
      <c r="E16" s="101"/>
      <c r="F16" s="55"/>
      <c r="G16" s="55"/>
      <c r="H16" s="55"/>
      <c r="I16" s="237" t="s">
        <v>110</v>
      </c>
      <c r="J16" s="237"/>
      <c r="K16" s="62" t="s">
        <v>244</v>
      </c>
      <c r="L16" s="103" t="s">
        <v>19</v>
      </c>
      <c r="M16" s="55"/>
      <c r="N16" s="55"/>
      <c r="O16" s="55"/>
      <c r="P16" s="55"/>
      <c r="Q16" s="101"/>
      <c r="R16" s="101"/>
      <c r="S16" s="101"/>
      <c r="T16" s="19"/>
    </row>
    <row r="17" spans="2:20" ht="23.25" customHeight="1" x14ac:dyDescent="0.35">
      <c r="B17" s="3"/>
      <c r="C17" s="101"/>
      <c r="D17" s="101"/>
      <c r="E17" s="101"/>
      <c r="F17" s="55"/>
      <c r="G17" s="55"/>
      <c r="H17" s="55"/>
      <c r="I17" s="237" t="s">
        <v>48</v>
      </c>
      <c r="J17" s="237"/>
      <c r="K17" s="62" t="s">
        <v>49</v>
      </c>
      <c r="L17" s="103" t="s">
        <v>19</v>
      </c>
      <c r="M17" s="55"/>
      <c r="N17" s="55"/>
      <c r="O17" s="55"/>
      <c r="P17" s="55"/>
      <c r="Q17" s="101"/>
      <c r="R17" s="101"/>
      <c r="S17" s="101"/>
      <c r="T17" s="19"/>
    </row>
    <row r="18" spans="2:20" ht="23.25" customHeight="1" x14ac:dyDescent="0.35">
      <c r="B18" s="3"/>
      <c r="C18" s="101"/>
      <c r="D18" s="101"/>
      <c r="E18" s="101"/>
      <c r="F18" s="55"/>
      <c r="G18" s="55"/>
      <c r="H18" s="55"/>
      <c r="I18" s="237" t="s">
        <v>76</v>
      </c>
      <c r="J18" s="237"/>
      <c r="K18" s="62" t="s">
        <v>58</v>
      </c>
      <c r="L18" s="103" t="s">
        <v>19</v>
      </c>
      <c r="M18" s="55"/>
      <c r="N18" s="55"/>
      <c r="O18" s="55"/>
      <c r="P18" s="55"/>
      <c r="Q18" s="101"/>
      <c r="R18" s="101"/>
      <c r="S18" s="101"/>
      <c r="T18" s="19"/>
    </row>
    <row r="19" spans="2:20" x14ac:dyDescent="0.35">
      <c r="B19" s="3"/>
      <c r="C19" s="101"/>
      <c r="D19" s="101"/>
      <c r="E19" s="101"/>
      <c r="F19" s="55"/>
      <c r="G19" s="55"/>
      <c r="H19" s="55"/>
      <c r="I19" s="55"/>
      <c r="J19" s="55"/>
      <c r="K19" s="55"/>
      <c r="L19" s="55"/>
      <c r="M19" s="55"/>
      <c r="N19" s="55"/>
      <c r="O19" s="55"/>
      <c r="P19" s="55"/>
      <c r="Q19" s="101"/>
      <c r="R19" s="101"/>
      <c r="S19" s="101"/>
      <c r="T19" s="19"/>
    </row>
    <row r="20" spans="2:20" x14ac:dyDescent="0.35">
      <c r="B20" s="3"/>
      <c r="C20" s="101"/>
      <c r="D20" s="101"/>
      <c r="E20" s="101"/>
      <c r="F20" s="55"/>
      <c r="G20" s="55"/>
      <c r="H20" s="55"/>
      <c r="I20" s="55"/>
      <c r="J20" s="55"/>
      <c r="K20" s="55"/>
      <c r="L20" s="55"/>
      <c r="M20" s="55"/>
      <c r="N20" s="55"/>
      <c r="O20" s="55"/>
      <c r="P20" s="55"/>
      <c r="Q20" s="101"/>
      <c r="R20" s="101"/>
      <c r="S20" s="101"/>
      <c r="T20" s="19"/>
    </row>
    <row r="21" spans="2:20" ht="23.25" customHeight="1" x14ac:dyDescent="0.35">
      <c r="B21" s="3"/>
      <c r="C21" s="101"/>
      <c r="D21" s="101"/>
      <c r="E21" s="101"/>
      <c r="F21" s="267" t="s">
        <v>51</v>
      </c>
      <c r="G21" s="268"/>
      <c r="H21" s="269"/>
      <c r="I21" s="239" t="s">
        <v>72</v>
      </c>
      <c r="J21" s="239"/>
      <c r="K21" s="239"/>
      <c r="L21" s="239"/>
      <c r="M21" s="239"/>
      <c r="N21" s="239"/>
      <c r="O21" s="239"/>
      <c r="P21" s="239"/>
      <c r="Q21" s="101"/>
      <c r="R21" s="101"/>
      <c r="S21" s="101"/>
      <c r="T21" s="19"/>
    </row>
    <row r="22" spans="2:20" ht="44.25" customHeight="1" x14ac:dyDescent="0.35">
      <c r="B22" s="3"/>
      <c r="C22" s="101"/>
      <c r="D22" s="101"/>
      <c r="E22" s="101"/>
      <c r="F22" s="270"/>
      <c r="G22" s="271"/>
      <c r="H22" s="272"/>
      <c r="I22" s="239"/>
      <c r="J22" s="239"/>
      <c r="K22" s="239"/>
      <c r="L22" s="239"/>
      <c r="M22" s="239"/>
      <c r="N22" s="239"/>
      <c r="O22" s="239"/>
      <c r="P22" s="239"/>
      <c r="Q22" s="101"/>
      <c r="R22" s="101"/>
      <c r="S22" s="101"/>
      <c r="T22" s="19"/>
    </row>
    <row r="23" spans="2:20" x14ac:dyDescent="0.35">
      <c r="B23" s="3"/>
      <c r="C23" s="101"/>
      <c r="D23" s="101"/>
      <c r="E23" s="101"/>
      <c r="F23" s="63"/>
      <c r="G23" s="63"/>
      <c r="H23" s="63"/>
      <c r="I23" s="63"/>
      <c r="J23" s="63" t="s">
        <v>52</v>
      </c>
      <c r="K23" s="63"/>
      <c r="L23" s="63"/>
      <c r="M23" s="63"/>
      <c r="N23" s="64"/>
      <c r="O23" s="64"/>
      <c r="P23" s="64"/>
      <c r="Q23" s="101"/>
      <c r="R23" s="101"/>
      <c r="S23" s="101"/>
      <c r="T23" s="19"/>
    </row>
    <row r="24" spans="2:20" x14ac:dyDescent="0.35">
      <c r="B24" s="3"/>
      <c r="C24" s="101"/>
      <c r="D24" s="101"/>
      <c r="E24" s="101"/>
      <c r="F24" s="240"/>
      <c r="G24" s="241"/>
      <c r="H24" s="242"/>
      <c r="I24" s="243" t="s">
        <v>53</v>
      </c>
      <c r="J24" s="244"/>
      <c r="K24" s="245"/>
      <c r="L24" s="243" t="s">
        <v>246</v>
      </c>
      <c r="M24" s="245"/>
      <c r="N24" s="243"/>
      <c r="O24" s="244"/>
      <c r="P24" s="245"/>
      <c r="Q24" s="101"/>
      <c r="R24" s="101"/>
      <c r="S24" s="101"/>
      <c r="T24" s="19"/>
    </row>
    <row r="25" spans="2:20" ht="102.75" customHeight="1" x14ac:dyDescent="0.35">
      <c r="B25" s="3"/>
      <c r="C25" s="101"/>
      <c r="D25" s="101"/>
      <c r="E25" s="101"/>
      <c r="F25" s="243" t="s">
        <v>55</v>
      </c>
      <c r="G25" s="245"/>
      <c r="H25" s="62" t="s">
        <v>56</v>
      </c>
      <c r="I25" s="256" t="s">
        <v>293</v>
      </c>
      <c r="J25" s="257"/>
      <c r="K25" s="258"/>
      <c r="L25" s="62" t="s">
        <v>10</v>
      </c>
      <c r="M25" s="62" t="s">
        <v>11</v>
      </c>
      <c r="N25" s="259" t="s">
        <v>15</v>
      </c>
      <c r="O25" s="260"/>
      <c r="P25" s="261"/>
      <c r="Q25" s="101"/>
      <c r="R25" s="101"/>
      <c r="S25" s="101"/>
      <c r="T25" s="19"/>
    </row>
    <row r="26" spans="2:20" ht="49.5" customHeight="1" x14ac:dyDescent="0.35">
      <c r="B26" s="3"/>
      <c r="C26" s="101"/>
      <c r="D26" s="101"/>
      <c r="E26" s="101"/>
      <c r="F26" s="250" t="s">
        <v>294</v>
      </c>
      <c r="G26" s="251"/>
      <c r="H26" s="66" t="s">
        <v>295</v>
      </c>
      <c r="I26" s="252" t="s">
        <v>296</v>
      </c>
      <c r="J26" s="253"/>
      <c r="K26" s="254"/>
      <c r="L26" s="67">
        <v>42961</v>
      </c>
      <c r="M26" s="67">
        <v>43089</v>
      </c>
      <c r="N26" s="250"/>
      <c r="O26" s="255"/>
      <c r="P26" s="251"/>
      <c r="Q26" s="101"/>
      <c r="R26" s="101"/>
      <c r="S26" s="101"/>
      <c r="T26" s="19"/>
    </row>
    <row r="27" spans="2:20" ht="49.5" customHeight="1" x14ac:dyDescent="0.35">
      <c r="B27" s="3"/>
      <c r="C27" s="101"/>
      <c r="D27" s="101"/>
      <c r="E27" s="101"/>
      <c r="F27" s="250" t="s">
        <v>297</v>
      </c>
      <c r="G27" s="251"/>
      <c r="H27" s="66" t="s">
        <v>295</v>
      </c>
      <c r="I27" s="252" t="s">
        <v>298</v>
      </c>
      <c r="J27" s="253"/>
      <c r="K27" s="254"/>
      <c r="L27" s="67">
        <v>41886</v>
      </c>
      <c r="M27" s="67">
        <v>42219</v>
      </c>
      <c r="N27" s="250"/>
      <c r="O27" s="255"/>
      <c r="P27" s="251"/>
      <c r="Q27" s="101"/>
      <c r="R27" s="101"/>
      <c r="S27" s="101"/>
      <c r="T27" s="19"/>
    </row>
    <row r="28" spans="2:20" ht="49.5" customHeight="1" x14ac:dyDescent="0.35">
      <c r="B28" s="3"/>
      <c r="C28" s="101"/>
      <c r="D28" s="101"/>
      <c r="E28" s="101"/>
      <c r="F28" s="250" t="s">
        <v>299</v>
      </c>
      <c r="G28" s="251"/>
      <c r="H28" s="66" t="s">
        <v>295</v>
      </c>
      <c r="I28" s="252" t="s">
        <v>300</v>
      </c>
      <c r="J28" s="253"/>
      <c r="K28" s="254"/>
      <c r="L28" s="67">
        <v>43075</v>
      </c>
      <c r="M28" s="67">
        <v>43241</v>
      </c>
      <c r="N28" s="250"/>
      <c r="O28" s="255"/>
      <c r="P28" s="251"/>
      <c r="Q28" s="101"/>
      <c r="R28" s="101"/>
      <c r="S28" s="101"/>
      <c r="T28" s="19"/>
    </row>
    <row r="29" spans="2:20" ht="49.5" customHeight="1" x14ac:dyDescent="0.35">
      <c r="B29" s="3"/>
      <c r="C29" s="101"/>
      <c r="D29" s="101"/>
      <c r="E29" s="101"/>
      <c r="F29" s="250" t="s">
        <v>301</v>
      </c>
      <c r="G29" s="251"/>
      <c r="H29" s="66" t="s">
        <v>295</v>
      </c>
      <c r="I29" s="252" t="s">
        <v>302</v>
      </c>
      <c r="J29" s="253"/>
      <c r="K29" s="254"/>
      <c r="L29" s="67">
        <v>43242</v>
      </c>
      <c r="M29" s="67">
        <v>43399</v>
      </c>
      <c r="N29" s="250"/>
      <c r="O29" s="255"/>
      <c r="P29" s="251"/>
      <c r="Q29" s="101"/>
      <c r="R29" s="101"/>
      <c r="S29" s="101"/>
      <c r="T29" s="19"/>
    </row>
    <row r="30" spans="2:20" ht="49.5" customHeight="1" x14ac:dyDescent="0.35">
      <c r="B30" s="3"/>
      <c r="C30" s="101"/>
      <c r="D30" s="101"/>
      <c r="E30" s="101"/>
      <c r="F30" s="250" t="s">
        <v>303</v>
      </c>
      <c r="G30" s="251"/>
      <c r="H30" s="66" t="s">
        <v>295</v>
      </c>
      <c r="I30" s="252" t="s">
        <v>304</v>
      </c>
      <c r="J30" s="253"/>
      <c r="K30" s="254"/>
      <c r="L30" s="67">
        <v>43095</v>
      </c>
      <c r="M30" s="67">
        <v>43174</v>
      </c>
      <c r="N30" s="250"/>
      <c r="O30" s="255"/>
      <c r="P30" s="251"/>
      <c r="Q30" s="101"/>
      <c r="R30" s="101"/>
      <c r="S30" s="101"/>
      <c r="T30" s="19"/>
    </row>
    <row r="31" spans="2:20" x14ac:dyDescent="0.35">
      <c r="B31" s="3"/>
      <c r="C31" s="101"/>
      <c r="D31" s="101"/>
      <c r="E31" s="101"/>
      <c r="F31" s="74"/>
      <c r="G31" s="75"/>
      <c r="H31" s="75"/>
      <c r="I31" s="262"/>
      <c r="J31" s="263"/>
      <c r="K31" s="76"/>
      <c r="L31" s="264" t="s">
        <v>133</v>
      </c>
      <c r="M31" s="265"/>
      <c r="N31" s="264" t="s">
        <v>134</v>
      </c>
      <c r="O31" s="266"/>
      <c r="P31" s="265"/>
      <c r="Q31" s="101"/>
      <c r="R31" s="101"/>
      <c r="S31" s="101"/>
      <c r="T31" s="19"/>
    </row>
    <row r="32" spans="2:20" x14ac:dyDescent="0.35">
      <c r="B32" s="3"/>
      <c r="C32" s="101"/>
      <c r="D32" s="101"/>
      <c r="E32" s="101"/>
      <c r="F32" s="101"/>
      <c r="G32" s="101"/>
      <c r="H32" s="101"/>
      <c r="I32" s="101"/>
      <c r="J32" s="101"/>
      <c r="K32" s="101"/>
      <c r="L32" s="101"/>
      <c r="M32" s="101"/>
      <c r="N32" s="101"/>
      <c r="O32" s="101"/>
      <c r="P32" s="101"/>
      <c r="Q32" s="101"/>
      <c r="R32" s="101"/>
      <c r="S32" s="101"/>
      <c r="T32" s="19"/>
    </row>
    <row r="33" spans="2:20" x14ac:dyDescent="0.35">
      <c r="B33" s="3"/>
      <c r="C33" s="101"/>
      <c r="D33" s="101"/>
      <c r="E33" s="101"/>
      <c r="F33" s="246" t="s">
        <v>61</v>
      </c>
      <c r="G33" s="247"/>
      <c r="H33" s="247"/>
      <c r="I33" s="248"/>
      <c r="J33" s="248"/>
      <c r="K33" s="248"/>
      <c r="L33" s="248"/>
      <c r="M33" s="247"/>
      <c r="N33" s="247"/>
      <c r="O33" s="247"/>
      <c r="P33" s="249"/>
      <c r="Q33" s="101"/>
      <c r="R33" s="101"/>
      <c r="S33" s="101"/>
      <c r="T33" s="19"/>
    </row>
    <row r="34" spans="2:20" ht="46.5" x14ac:dyDescent="0.35">
      <c r="B34" s="3"/>
      <c r="C34" s="101"/>
      <c r="D34" s="101"/>
      <c r="E34" s="101"/>
      <c r="F34" s="55"/>
      <c r="G34" s="55"/>
      <c r="H34" s="55"/>
      <c r="I34" s="62"/>
      <c r="J34" s="62"/>
      <c r="K34" s="62"/>
      <c r="L34" s="62" t="s">
        <v>45</v>
      </c>
      <c r="M34" s="55"/>
      <c r="N34" s="55"/>
      <c r="O34" s="55"/>
      <c r="P34" s="55"/>
      <c r="Q34" s="101"/>
      <c r="R34" s="101"/>
      <c r="S34" s="101"/>
      <c r="T34" s="19"/>
    </row>
    <row r="35" spans="2:20" ht="46.5" customHeight="1" x14ac:dyDescent="0.35">
      <c r="B35" s="3"/>
      <c r="C35" s="101"/>
      <c r="D35" s="101"/>
      <c r="E35" s="101"/>
      <c r="F35" s="55"/>
      <c r="G35" s="55"/>
      <c r="H35" s="55"/>
      <c r="I35" s="237" t="s">
        <v>46</v>
      </c>
      <c r="J35" s="237"/>
      <c r="K35" s="60" t="s">
        <v>305</v>
      </c>
      <c r="L35" s="62"/>
      <c r="M35" s="55"/>
      <c r="N35" s="55"/>
      <c r="O35" s="55"/>
      <c r="P35" s="55"/>
      <c r="Q35" s="101"/>
      <c r="R35" s="101"/>
      <c r="S35" s="101"/>
      <c r="T35" s="19"/>
    </row>
    <row r="36" spans="2:20" x14ac:dyDescent="0.35">
      <c r="B36" s="3"/>
      <c r="C36" s="101"/>
      <c r="D36" s="101"/>
      <c r="E36" s="101"/>
      <c r="F36" s="55"/>
      <c r="G36" s="55"/>
      <c r="H36" s="55"/>
      <c r="I36" s="237" t="s">
        <v>77</v>
      </c>
      <c r="J36" s="237"/>
      <c r="K36" s="60" t="s">
        <v>47</v>
      </c>
      <c r="L36" s="103" t="s">
        <v>19</v>
      </c>
      <c r="M36" s="55"/>
      <c r="N36" s="55"/>
      <c r="O36" s="55"/>
      <c r="P36" s="55"/>
      <c r="Q36" s="101"/>
      <c r="R36" s="101"/>
      <c r="S36" s="101"/>
      <c r="T36" s="19"/>
    </row>
    <row r="37" spans="2:20" ht="46.5" customHeight="1" x14ac:dyDescent="0.35">
      <c r="B37" s="3"/>
      <c r="C37" s="101"/>
      <c r="D37" s="101"/>
      <c r="E37" s="101"/>
      <c r="F37" s="55"/>
      <c r="G37" s="55"/>
      <c r="H37" s="55"/>
      <c r="I37" s="237" t="s">
        <v>116</v>
      </c>
      <c r="J37" s="237"/>
      <c r="K37" s="62" t="s">
        <v>306</v>
      </c>
      <c r="L37" s="103" t="s">
        <v>19</v>
      </c>
      <c r="M37" s="55"/>
      <c r="N37" s="55"/>
      <c r="O37" s="55"/>
      <c r="P37" s="55"/>
      <c r="Q37" s="101"/>
      <c r="R37" s="101"/>
      <c r="S37" s="101"/>
      <c r="T37" s="19"/>
    </row>
    <row r="38" spans="2:20" ht="23.25" customHeight="1" x14ac:dyDescent="0.35">
      <c r="B38" s="3"/>
      <c r="C38" s="101"/>
      <c r="D38" s="101"/>
      <c r="E38" s="101"/>
      <c r="F38" s="55"/>
      <c r="G38" s="55"/>
      <c r="H38" s="55"/>
      <c r="I38" s="237" t="s">
        <v>48</v>
      </c>
      <c r="J38" s="237"/>
      <c r="K38" s="62" t="s">
        <v>49</v>
      </c>
      <c r="L38" s="103" t="s">
        <v>19</v>
      </c>
      <c r="M38" s="55"/>
      <c r="N38" s="55"/>
      <c r="O38" s="55"/>
      <c r="P38" s="55"/>
      <c r="Q38" s="101"/>
      <c r="R38" s="101"/>
      <c r="S38" s="101"/>
      <c r="T38" s="19"/>
    </row>
    <row r="39" spans="2:20" ht="23.25" customHeight="1" x14ac:dyDescent="0.35">
      <c r="B39" s="3"/>
      <c r="C39" s="101"/>
      <c r="D39" s="101"/>
      <c r="E39" s="101"/>
      <c r="F39" s="55"/>
      <c r="G39" s="55"/>
      <c r="H39" s="55"/>
      <c r="I39" s="237" t="s">
        <v>76</v>
      </c>
      <c r="J39" s="237"/>
      <c r="K39" s="62" t="s">
        <v>58</v>
      </c>
      <c r="L39" s="103" t="s">
        <v>19</v>
      </c>
      <c r="M39" s="55"/>
      <c r="N39" s="55"/>
      <c r="O39" s="55"/>
      <c r="P39" s="55"/>
      <c r="Q39" s="101"/>
      <c r="R39" s="101"/>
      <c r="S39" s="101"/>
      <c r="T39" s="19"/>
    </row>
    <row r="40" spans="2:20" x14ac:dyDescent="0.35">
      <c r="B40" s="3"/>
      <c r="C40" s="101"/>
      <c r="D40" s="101"/>
      <c r="E40" s="101"/>
      <c r="F40" s="77"/>
      <c r="G40" s="55"/>
      <c r="H40" s="55"/>
      <c r="I40" s="57"/>
      <c r="J40" s="57"/>
      <c r="K40" s="80"/>
      <c r="L40" s="57"/>
      <c r="M40" s="78"/>
      <c r="N40" s="55"/>
      <c r="O40" s="55"/>
      <c r="P40" s="79"/>
      <c r="Q40" s="101"/>
      <c r="R40" s="101"/>
      <c r="S40" s="101"/>
      <c r="T40" s="19"/>
    </row>
    <row r="41" spans="2:20" ht="23.25" customHeight="1" x14ac:dyDescent="0.35">
      <c r="B41" s="3"/>
      <c r="C41" s="101"/>
      <c r="D41" s="101"/>
      <c r="E41" s="101"/>
      <c r="F41" s="267" t="s">
        <v>51</v>
      </c>
      <c r="G41" s="268"/>
      <c r="H41" s="269"/>
      <c r="I41" s="273" t="s">
        <v>78</v>
      </c>
      <c r="J41" s="274"/>
      <c r="K41" s="274"/>
      <c r="L41" s="274"/>
      <c r="M41" s="274"/>
      <c r="N41" s="274"/>
      <c r="O41" s="274"/>
      <c r="P41" s="275"/>
      <c r="Q41" s="101"/>
      <c r="R41" s="101"/>
      <c r="S41" s="101"/>
      <c r="T41" s="19"/>
    </row>
    <row r="42" spans="2:20" x14ac:dyDescent="0.35">
      <c r="B42" s="3"/>
      <c r="C42" s="101"/>
      <c r="D42" s="101"/>
      <c r="E42" s="101"/>
      <c r="F42" s="270"/>
      <c r="G42" s="271"/>
      <c r="H42" s="272"/>
      <c r="I42" s="240"/>
      <c r="J42" s="241"/>
      <c r="K42" s="241"/>
      <c r="L42" s="241"/>
      <c r="M42" s="241"/>
      <c r="N42" s="241"/>
      <c r="O42" s="241"/>
      <c r="P42" s="242"/>
      <c r="Q42" s="101"/>
      <c r="R42" s="101"/>
      <c r="S42" s="101"/>
      <c r="T42" s="19"/>
    </row>
    <row r="43" spans="2:20" x14ac:dyDescent="0.35">
      <c r="B43" s="3"/>
      <c r="C43" s="101"/>
      <c r="D43" s="101"/>
      <c r="E43" s="101"/>
      <c r="F43" s="63"/>
      <c r="G43" s="63"/>
      <c r="H43" s="63"/>
      <c r="I43" s="63"/>
      <c r="J43" s="63" t="s">
        <v>52</v>
      </c>
      <c r="K43" s="63"/>
      <c r="L43" s="63"/>
      <c r="M43" s="63"/>
      <c r="N43" s="64"/>
      <c r="O43" s="64"/>
      <c r="P43" s="64"/>
      <c r="Q43" s="101"/>
      <c r="R43" s="101"/>
      <c r="S43" s="101"/>
      <c r="T43" s="19"/>
    </row>
    <row r="44" spans="2:20" x14ac:dyDescent="0.35">
      <c r="B44" s="3"/>
      <c r="C44" s="101"/>
      <c r="D44" s="101"/>
      <c r="E44" s="101"/>
      <c r="F44" s="240"/>
      <c r="G44" s="241"/>
      <c r="H44" s="242"/>
      <c r="I44" s="243" t="s">
        <v>53</v>
      </c>
      <c r="J44" s="244"/>
      <c r="K44" s="245"/>
      <c r="L44" s="243" t="s">
        <v>246</v>
      </c>
      <c r="M44" s="245"/>
      <c r="N44" s="243"/>
      <c r="O44" s="244"/>
      <c r="P44" s="245"/>
      <c r="Q44" s="101"/>
      <c r="R44" s="101"/>
      <c r="S44" s="101"/>
      <c r="T44" s="19"/>
    </row>
    <row r="45" spans="2:20" ht="46.5" x14ac:dyDescent="0.35">
      <c r="B45" s="3"/>
      <c r="C45" s="101"/>
      <c r="D45" s="101"/>
      <c r="E45" s="101"/>
      <c r="F45" s="243" t="s">
        <v>55</v>
      </c>
      <c r="G45" s="245"/>
      <c r="H45" s="62" t="s">
        <v>56</v>
      </c>
      <c r="I45" s="243" t="s">
        <v>263</v>
      </c>
      <c r="J45" s="244"/>
      <c r="K45" s="245"/>
      <c r="L45" s="62" t="s">
        <v>10</v>
      </c>
      <c r="M45" s="62" t="s">
        <v>11</v>
      </c>
      <c r="N45" s="259" t="s">
        <v>15</v>
      </c>
      <c r="O45" s="260"/>
      <c r="P45" s="261"/>
      <c r="Q45" s="101"/>
      <c r="R45" s="101"/>
      <c r="S45" s="101"/>
      <c r="T45" s="19"/>
    </row>
    <row r="46" spans="2:20" ht="46.5" x14ac:dyDescent="0.35">
      <c r="B46" s="3"/>
      <c r="C46" s="101"/>
      <c r="D46" s="101"/>
      <c r="E46" s="101"/>
      <c r="F46" s="250" t="s">
        <v>307</v>
      </c>
      <c r="G46" s="251"/>
      <c r="H46" s="105" t="s">
        <v>308</v>
      </c>
      <c r="I46" s="252" t="s">
        <v>309</v>
      </c>
      <c r="J46" s="253"/>
      <c r="K46" s="254"/>
      <c r="L46" s="67">
        <v>38504</v>
      </c>
      <c r="M46" s="67">
        <v>38702</v>
      </c>
      <c r="N46" s="250"/>
      <c r="O46" s="255"/>
      <c r="P46" s="251"/>
      <c r="Q46" s="101"/>
      <c r="R46" s="101"/>
      <c r="S46" s="101"/>
      <c r="T46" s="19"/>
    </row>
    <row r="47" spans="2:20" ht="46.5" x14ac:dyDescent="0.35">
      <c r="B47" s="3"/>
      <c r="C47" s="101"/>
      <c r="D47" s="101"/>
      <c r="E47" s="101"/>
      <c r="F47" s="250" t="s">
        <v>310</v>
      </c>
      <c r="G47" s="251"/>
      <c r="H47" s="105" t="s">
        <v>311</v>
      </c>
      <c r="I47" s="252" t="s">
        <v>312</v>
      </c>
      <c r="J47" s="253"/>
      <c r="K47" s="254"/>
      <c r="L47" s="67">
        <v>38153</v>
      </c>
      <c r="M47" s="67">
        <v>38198</v>
      </c>
      <c r="N47" s="250"/>
      <c r="O47" s="255"/>
      <c r="P47" s="251"/>
      <c r="Q47" s="101"/>
      <c r="R47" s="101"/>
      <c r="S47" s="101"/>
      <c r="T47" s="19"/>
    </row>
    <row r="48" spans="2:20" ht="46.5" x14ac:dyDescent="0.35">
      <c r="B48" s="3"/>
      <c r="C48" s="101"/>
      <c r="D48" s="101"/>
      <c r="E48" s="101"/>
      <c r="F48" s="250" t="s">
        <v>307</v>
      </c>
      <c r="G48" s="251"/>
      <c r="H48" s="105" t="s">
        <v>313</v>
      </c>
      <c r="I48" s="252" t="s">
        <v>314</v>
      </c>
      <c r="J48" s="253"/>
      <c r="K48" s="254"/>
      <c r="L48" s="67">
        <v>39217</v>
      </c>
      <c r="M48" s="67">
        <v>39385</v>
      </c>
      <c r="N48" s="250"/>
      <c r="O48" s="255"/>
      <c r="P48" s="251"/>
      <c r="Q48" s="101"/>
      <c r="R48" s="101"/>
      <c r="S48" s="101"/>
      <c r="T48" s="19"/>
    </row>
    <row r="49" spans="2:20" x14ac:dyDescent="0.35">
      <c r="B49" s="3"/>
      <c r="C49" s="101"/>
      <c r="D49" s="101"/>
      <c r="E49" s="101"/>
      <c r="F49" s="74"/>
      <c r="G49" s="75"/>
      <c r="H49" s="75"/>
      <c r="I49" s="262"/>
      <c r="J49" s="263"/>
      <c r="K49" s="76"/>
      <c r="L49" s="264" t="s">
        <v>133</v>
      </c>
      <c r="M49" s="265"/>
      <c r="N49" s="264" t="s">
        <v>270</v>
      </c>
      <c r="O49" s="266"/>
      <c r="P49" s="265"/>
      <c r="Q49" s="101"/>
      <c r="R49" s="101"/>
      <c r="S49" s="101"/>
      <c r="T49" s="19"/>
    </row>
    <row r="50" spans="2:20" x14ac:dyDescent="0.35">
      <c r="B50" s="3"/>
      <c r="C50" s="101"/>
      <c r="D50" s="101"/>
      <c r="E50" s="101"/>
      <c r="F50" s="82"/>
      <c r="G50" s="82"/>
      <c r="H50" s="82"/>
      <c r="I50" s="83"/>
      <c r="J50" s="83"/>
      <c r="K50" s="84"/>
      <c r="L50" s="85"/>
      <c r="M50" s="85"/>
      <c r="N50" s="85"/>
      <c r="O50" s="85"/>
      <c r="P50" s="85"/>
      <c r="Q50" s="101"/>
      <c r="R50" s="101"/>
      <c r="S50" s="101"/>
      <c r="T50" s="19"/>
    </row>
    <row r="51" spans="2:20" x14ac:dyDescent="0.35">
      <c r="B51" s="3"/>
      <c r="C51" s="101"/>
      <c r="D51" s="101"/>
      <c r="E51" s="101"/>
      <c r="F51" s="246" t="s">
        <v>62</v>
      </c>
      <c r="G51" s="247"/>
      <c r="H51" s="247"/>
      <c r="I51" s="248"/>
      <c r="J51" s="248"/>
      <c r="K51" s="248"/>
      <c r="L51" s="248"/>
      <c r="M51" s="247"/>
      <c r="N51" s="247"/>
      <c r="O51" s="247"/>
      <c r="P51" s="249"/>
      <c r="Q51" s="101"/>
      <c r="R51" s="101"/>
      <c r="S51" s="101"/>
      <c r="T51" s="19"/>
    </row>
    <row r="52" spans="2:20" ht="46.5" x14ac:dyDescent="0.35">
      <c r="B52" s="3"/>
      <c r="C52" s="101"/>
      <c r="D52" s="101"/>
      <c r="E52" s="101"/>
      <c r="F52" s="55"/>
      <c r="G52" s="55"/>
      <c r="H52" s="55"/>
      <c r="I52" s="62"/>
      <c r="J52" s="62"/>
      <c r="K52" s="62"/>
      <c r="L52" s="62" t="s">
        <v>45</v>
      </c>
      <c r="M52" s="55"/>
      <c r="N52" s="55"/>
      <c r="O52" s="55"/>
      <c r="P52" s="55"/>
      <c r="Q52" s="101"/>
      <c r="R52" s="101"/>
      <c r="S52" s="101"/>
      <c r="T52" s="19"/>
    </row>
    <row r="53" spans="2:20" ht="46.5" x14ac:dyDescent="0.35">
      <c r="B53" s="3"/>
      <c r="C53" s="101"/>
      <c r="D53" s="101"/>
      <c r="E53" s="101"/>
      <c r="F53" s="55"/>
      <c r="G53" s="55"/>
      <c r="H53" s="55"/>
      <c r="I53" s="237" t="s">
        <v>46</v>
      </c>
      <c r="J53" s="237"/>
      <c r="K53" s="60" t="s">
        <v>315</v>
      </c>
      <c r="L53" s="62"/>
      <c r="M53" s="55"/>
      <c r="N53" s="55"/>
      <c r="O53" s="55"/>
      <c r="P53" s="55"/>
      <c r="Q53" s="101"/>
      <c r="R53" s="101"/>
      <c r="S53" s="101"/>
      <c r="T53" s="19"/>
    </row>
    <row r="54" spans="2:20" x14ac:dyDescent="0.35">
      <c r="B54" s="3"/>
      <c r="C54" s="101"/>
      <c r="D54" s="101"/>
      <c r="E54" s="101"/>
      <c r="F54" s="55"/>
      <c r="G54" s="55"/>
      <c r="H54" s="55"/>
      <c r="I54" s="237" t="s">
        <v>80</v>
      </c>
      <c r="J54" s="237"/>
      <c r="K54" s="60" t="s">
        <v>57</v>
      </c>
      <c r="L54" s="103" t="s">
        <v>19</v>
      </c>
      <c r="M54" s="55"/>
      <c r="N54" s="55"/>
      <c r="O54" s="55"/>
      <c r="P54" s="55"/>
      <c r="Q54" s="101"/>
      <c r="R54" s="101"/>
      <c r="S54" s="101"/>
      <c r="T54" s="19"/>
    </row>
    <row r="55" spans="2:20" ht="46.5" customHeight="1" x14ac:dyDescent="0.35">
      <c r="B55" s="3"/>
      <c r="C55" s="101"/>
      <c r="D55" s="101"/>
      <c r="E55" s="101"/>
      <c r="F55" s="55"/>
      <c r="G55" s="55"/>
      <c r="H55" s="55"/>
      <c r="I55" s="243" t="s">
        <v>117</v>
      </c>
      <c r="J55" s="245"/>
      <c r="K55" s="62" t="s">
        <v>316</v>
      </c>
      <c r="L55" s="103" t="s">
        <v>19</v>
      </c>
      <c r="M55" s="55"/>
      <c r="N55" s="55"/>
      <c r="O55" s="55"/>
      <c r="P55" s="55"/>
      <c r="Q55" s="101"/>
      <c r="R55" s="101"/>
      <c r="S55" s="101"/>
      <c r="T55" s="19"/>
    </row>
    <row r="56" spans="2:20" ht="23.25" customHeight="1" x14ac:dyDescent="0.35">
      <c r="B56" s="3"/>
      <c r="C56" s="101"/>
      <c r="D56" s="101"/>
      <c r="E56" s="101"/>
      <c r="F56" s="55"/>
      <c r="G56" s="55"/>
      <c r="H56" s="55"/>
      <c r="I56" s="243" t="s">
        <v>48</v>
      </c>
      <c r="J56" s="245"/>
      <c r="K56" s="62" t="s">
        <v>128</v>
      </c>
      <c r="L56" s="104" t="s">
        <v>50</v>
      </c>
      <c r="M56" s="55"/>
      <c r="N56" s="55"/>
      <c r="O56" s="55"/>
      <c r="P56" s="55"/>
      <c r="Q56" s="101"/>
      <c r="R56" s="101"/>
      <c r="S56" s="101"/>
      <c r="T56" s="19"/>
    </row>
    <row r="57" spans="2:20" ht="23.25" customHeight="1" x14ac:dyDescent="0.35">
      <c r="B57" s="3"/>
      <c r="C57" s="101"/>
      <c r="D57" s="101"/>
      <c r="E57" s="101"/>
      <c r="F57" s="55"/>
      <c r="G57" s="55"/>
      <c r="H57" s="55"/>
      <c r="I57" s="237" t="s">
        <v>76</v>
      </c>
      <c r="J57" s="237"/>
      <c r="K57" s="62" t="s">
        <v>58</v>
      </c>
      <c r="L57" s="103" t="s">
        <v>19</v>
      </c>
      <c r="M57" s="55"/>
      <c r="N57" s="55"/>
      <c r="O57" s="55"/>
      <c r="P57" s="55"/>
      <c r="Q57" s="101"/>
      <c r="R57" s="101"/>
      <c r="S57" s="101"/>
      <c r="T57" s="19"/>
    </row>
    <row r="58" spans="2:20" x14ac:dyDescent="0.35">
      <c r="B58" s="3"/>
      <c r="C58" s="101"/>
      <c r="D58" s="101"/>
      <c r="E58" s="101"/>
      <c r="F58" s="77"/>
      <c r="G58" s="55"/>
      <c r="H58" s="55"/>
      <c r="K58" s="80"/>
      <c r="L58" s="57"/>
      <c r="M58" s="78"/>
      <c r="N58" s="55"/>
      <c r="O58" s="55"/>
      <c r="P58" s="79"/>
      <c r="Q58" s="101"/>
      <c r="R58" s="101"/>
      <c r="S58" s="101"/>
      <c r="T58" s="19"/>
    </row>
    <row r="59" spans="2:20" x14ac:dyDescent="0.35">
      <c r="B59" s="3"/>
      <c r="C59" s="101"/>
      <c r="D59" s="101"/>
      <c r="E59" s="101"/>
      <c r="F59" s="267" t="s">
        <v>51</v>
      </c>
      <c r="G59" s="268"/>
      <c r="H59" s="269"/>
      <c r="I59" s="273" t="s">
        <v>118</v>
      </c>
      <c r="J59" s="274"/>
      <c r="K59" s="274"/>
      <c r="L59" s="274"/>
      <c r="M59" s="274"/>
      <c r="N59" s="274"/>
      <c r="O59" s="274"/>
      <c r="P59" s="275"/>
      <c r="Q59" s="101"/>
      <c r="R59" s="101"/>
      <c r="S59" s="101"/>
      <c r="T59" s="19"/>
    </row>
    <row r="60" spans="2:20" x14ac:dyDescent="0.35">
      <c r="B60" s="3"/>
      <c r="C60" s="101"/>
      <c r="D60" s="101"/>
      <c r="E60" s="101"/>
      <c r="F60" s="270"/>
      <c r="G60" s="271"/>
      <c r="H60" s="272"/>
      <c r="I60" s="240"/>
      <c r="J60" s="241"/>
      <c r="K60" s="241"/>
      <c r="L60" s="241"/>
      <c r="M60" s="241"/>
      <c r="N60" s="241"/>
      <c r="O60" s="241"/>
      <c r="P60" s="242"/>
      <c r="Q60" s="101"/>
      <c r="R60" s="101"/>
      <c r="S60" s="101"/>
      <c r="T60" s="19"/>
    </row>
    <row r="61" spans="2:20" x14ac:dyDescent="0.35">
      <c r="B61" s="3"/>
      <c r="C61" s="101"/>
      <c r="D61" s="101"/>
      <c r="E61" s="101"/>
      <c r="F61" s="63"/>
      <c r="G61" s="63"/>
      <c r="H61" s="63"/>
      <c r="I61" s="63"/>
      <c r="J61" s="63" t="s">
        <v>52</v>
      </c>
      <c r="K61" s="63"/>
      <c r="L61" s="63"/>
      <c r="M61" s="63"/>
      <c r="N61" s="64"/>
      <c r="O61" s="64"/>
      <c r="P61" s="64"/>
      <c r="Q61" s="101"/>
      <c r="R61" s="101"/>
      <c r="S61" s="101"/>
      <c r="T61" s="19"/>
    </row>
    <row r="62" spans="2:20" x14ac:dyDescent="0.35">
      <c r="B62" s="3"/>
      <c r="C62" s="101"/>
      <c r="D62" s="101"/>
      <c r="E62" s="101"/>
      <c r="F62" s="240"/>
      <c r="G62" s="241"/>
      <c r="H62" s="242"/>
      <c r="I62" s="243" t="s">
        <v>53</v>
      </c>
      <c r="J62" s="244"/>
      <c r="K62" s="245"/>
      <c r="L62" s="243" t="s">
        <v>54</v>
      </c>
      <c r="M62" s="245"/>
      <c r="N62" s="243"/>
      <c r="O62" s="244"/>
      <c r="P62" s="245"/>
      <c r="Q62" s="101"/>
      <c r="R62" s="101"/>
      <c r="S62" s="101"/>
      <c r="T62" s="19"/>
    </row>
    <row r="63" spans="2:20" ht="46.5" x14ac:dyDescent="0.35">
      <c r="B63" s="3"/>
      <c r="C63" s="101"/>
      <c r="D63" s="101"/>
      <c r="E63" s="101"/>
      <c r="F63" s="243" t="s">
        <v>55</v>
      </c>
      <c r="G63" s="245"/>
      <c r="H63" s="62" t="s">
        <v>56</v>
      </c>
      <c r="I63" s="243" t="s">
        <v>317</v>
      </c>
      <c r="J63" s="244"/>
      <c r="K63" s="245"/>
      <c r="L63" s="62" t="s">
        <v>10</v>
      </c>
      <c r="M63" s="62" t="s">
        <v>11</v>
      </c>
      <c r="N63" s="259" t="s">
        <v>15</v>
      </c>
      <c r="O63" s="260"/>
      <c r="P63" s="261"/>
      <c r="Q63" s="101"/>
      <c r="R63" s="101"/>
      <c r="S63" s="101"/>
      <c r="T63" s="19"/>
    </row>
    <row r="64" spans="2:20" ht="51.75" customHeight="1" x14ac:dyDescent="0.35">
      <c r="B64" s="3"/>
      <c r="C64" s="101"/>
      <c r="D64" s="101"/>
      <c r="E64" s="101"/>
      <c r="F64" s="250" t="s">
        <v>30</v>
      </c>
      <c r="G64" s="251"/>
      <c r="H64" s="66" t="s">
        <v>318</v>
      </c>
      <c r="I64" s="252" t="s">
        <v>319</v>
      </c>
      <c r="J64" s="253"/>
      <c r="K64" s="254"/>
      <c r="L64" s="67">
        <v>43095</v>
      </c>
      <c r="M64" s="67">
        <v>43174</v>
      </c>
      <c r="N64" s="250"/>
      <c r="O64" s="255"/>
      <c r="P64" s="251"/>
      <c r="Q64" s="101"/>
      <c r="R64" s="101"/>
      <c r="S64" s="101"/>
      <c r="T64" s="19"/>
    </row>
    <row r="65" spans="2:20" ht="51.75" customHeight="1" x14ac:dyDescent="0.35">
      <c r="B65" s="3"/>
      <c r="C65" s="101"/>
      <c r="D65" s="101"/>
      <c r="E65" s="101"/>
      <c r="F65" s="250" t="s">
        <v>30</v>
      </c>
      <c r="G65" s="251"/>
      <c r="H65" s="66" t="s">
        <v>318</v>
      </c>
      <c r="I65" s="252" t="s">
        <v>320</v>
      </c>
      <c r="J65" s="253"/>
      <c r="K65" s="254"/>
      <c r="L65" s="67">
        <v>43178</v>
      </c>
      <c r="M65" s="67">
        <v>43220</v>
      </c>
      <c r="N65" s="250"/>
      <c r="O65" s="255"/>
      <c r="P65" s="251"/>
      <c r="Q65" s="101"/>
      <c r="R65" s="101"/>
      <c r="S65" s="101"/>
      <c r="T65" s="19"/>
    </row>
    <row r="66" spans="2:20" x14ac:dyDescent="0.35">
      <c r="B66" s="3"/>
      <c r="C66" s="101"/>
      <c r="D66" s="101"/>
      <c r="E66" s="101"/>
      <c r="F66" s="252"/>
      <c r="G66" s="253"/>
      <c r="H66" s="253"/>
      <c r="I66" s="253"/>
      <c r="J66" s="253"/>
      <c r="K66" s="253"/>
      <c r="L66" s="253"/>
      <c r="M66" s="253"/>
      <c r="N66" s="253"/>
      <c r="O66" s="253"/>
      <c r="P66" s="254"/>
      <c r="Q66" s="101"/>
      <c r="R66" s="101"/>
      <c r="S66" s="101"/>
      <c r="T66" s="19"/>
    </row>
    <row r="67" spans="2:20" x14ac:dyDescent="0.35">
      <c r="B67" s="3"/>
      <c r="C67" s="101"/>
      <c r="D67" s="101"/>
      <c r="E67" s="101"/>
      <c r="F67" s="74"/>
      <c r="G67" s="75"/>
      <c r="H67" s="75"/>
      <c r="I67" s="262"/>
      <c r="J67" s="263"/>
      <c r="K67" s="76"/>
      <c r="L67" s="289" t="s">
        <v>50</v>
      </c>
      <c r="M67" s="290"/>
      <c r="N67" s="289" t="s">
        <v>59</v>
      </c>
      <c r="O67" s="291"/>
      <c r="P67" s="290"/>
      <c r="Q67" s="101"/>
      <c r="R67" s="101"/>
      <c r="S67" s="101"/>
      <c r="T67" s="19"/>
    </row>
    <row r="68" spans="2:20" x14ac:dyDescent="0.35">
      <c r="B68" s="3"/>
      <c r="C68" s="101"/>
      <c r="D68" s="101"/>
      <c r="E68" s="101"/>
      <c r="F68" s="82"/>
      <c r="G68" s="82"/>
      <c r="H68" s="82"/>
      <c r="I68" s="83"/>
      <c r="J68" s="83"/>
      <c r="K68" s="84"/>
      <c r="L68" s="85"/>
      <c r="M68" s="85"/>
      <c r="N68" s="85"/>
      <c r="O68" s="85"/>
      <c r="P68" s="85"/>
      <c r="Q68" s="101"/>
      <c r="R68" s="101"/>
      <c r="S68" s="101"/>
      <c r="T68" s="19"/>
    </row>
    <row r="69" spans="2:20" x14ac:dyDescent="0.35">
      <c r="B69" s="3"/>
      <c r="C69" s="101"/>
      <c r="D69" s="101"/>
      <c r="E69" s="101"/>
      <c r="F69" s="82"/>
      <c r="G69" s="82"/>
      <c r="H69" s="82"/>
      <c r="I69" s="83"/>
      <c r="J69" s="83"/>
      <c r="K69" s="84"/>
      <c r="L69" s="85"/>
      <c r="M69" s="85"/>
      <c r="N69" s="85"/>
      <c r="O69" s="85"/>
      <c r="P69" s="85"/>
      <c r="Q69" s="101"/>
      <c r="R69" s="101"/>
      <c r="S69" s="101"/>
      <c r="T69" s="19"/>
    </row>
    <row r="70" spans="2:20" x14ac:dyDescent="0.35">
      <c r="B70" s="3"/>
      <c r="C70" s="101"/>
      <c r="D70" s="101"/>
      <c r="E70" s="101"/>
      <c r="F70" s="82"/>
      <c r="G70" s="82"/>
      <c r="H70" s="82"/>
      <c r="I70" s="83"/>
      <c r="J70" s="83"/>
      <c r="K70" s="84"/>
      <c r="L70" s="85"/>
      <c r="M70" s="85"/>
      <c r="N70" s="85"/>
      <c r="O70" s="85"/>
      <c r="P70" s="85"/>
      <c r="Q70" s="101"/>
      <c r="R70" s="101"/>
      <c r="S70" s="101"/>
      <c r="T70" s="19"/>
    </row>
    <row r="71" spans="2:20" ht="24" thickBot="1" x14ac:dyDescent="0.4">
      <c r="B71" s="3"/>
      <c r="C71" s="101"/>
      <c r="D71" s="101"/>
      <c r="E71" s="101"/>
      <c r="F71" s="101"/>
      <c r="G71" s="101"/>
      <c r="H71" s="101"/>
      <c r="I71" s="101"/>
      <c r="J71" s="101"/>
      <c r="K71" s="101"/>
      <c r="L71" s="101"/>
      <c r="M71" s="101"/>
      <c r="N71" s="101"/>
      <c r="O71" s="101"/>
      <c r="P71" s="101"/>
      <c r="Q71" s="101"/>
      <c r="R71" s="101"/>
      <c r="S71" s="101"/>
      <c r="T71" s="19"/>
    </row>
    <row r="72" spans="2:20" ht="24" thickBot="1" x14ac:dyDescent="0.4">
      <c r="B72" s="374" t="s">
        <v>270</v>
      </c>
      <c r="C72" s="375"/>
      <c r="D72" s="375"/>
      <c r="E72" s="375"/>
      <c r="F72" s="375"/>
      <c r="G72" s="375"/>
      <c r="H72" s="375"/>
      <c r="I72" s="375"/>
      <c r="J72" s="375"/>
      <c r="K72" s="375"/>
      <c r="L72" s="375"/>
      <c r="M72" s="375"/>
      <c r="N72" s="375"/>
      <c r="O72" s="375"/>
      <c r="P72" s="375"/>
      <c r="Q72" s="375"/>
      <c r="R72" s="375"/>
      <c r="S72" s="375"/>
      <c r="T72" s="376"/>
    </row>
    <row r="73" spans="2:20" x14ac:dyDescent="0.35">
      <c r="B73" s="228" t="s">
        <v>27</v>
      </c>
      <c r="C73" s="229"/>
      <c r="D73" s="229"/>
      <c r="E73" s="229"/>
      <c r="F73" s="229"/>
      <c r="G73" s="229"/>
      <c r="H73" s="229"/>
      <c r="I73" s="229"/>
      <c r="J73" s="229"/>
      <c r="K73" s="229"/>
      <c r="L73" s="229"/>
      <c r="M73" s="229"/>
      <c r="N73" s="229"/>
      <c r="O73" s="229"/>
      <c r="P73" s="229"/>
      <c r="Q73" s="229"/>
      <c r="R73" s="229"/>
      <c r="S73" s="229"/>
      <c r="T73" s="230"/>
    </row>
    <row r="74" spans="2:20" ht="24" thickBot="1" x14ac:dyDescent="0.4">
      <c r="B74" s="231"/>
      <c r="C74" s="232"/>
      <c r="D74" s="232"/>
      <c r="E74" s="232"/>
      <c r="F74" s="232"/>
      <c r="G74" s="232"/>
      <c r="H74" s="232"/>
      <c r="I74" s="232"/>
      <c r="J74" s="232"/>
      <c r="K74" s="232"/>
      <c r="L74" s="232"/>
      <c r="M74" s="232"/>
      <c r="N74" s="232"/>
      <c r="O74" s="232"/>
      <c r="P74" s="232"/>
      <c r="Q74" s="232"/>
      <c r="R74" s="232"/>
      <c r="S74" s="232"/>
      <c r="T74" s="233"/>
    </row>
    <row r="75" spans="2:20" customFormat="1" x14ac:dyDescent="0.25">
      <c r="B75" s="293" t="s">
        <v>0</v>
      </c>
      <c r="C75" s="294"/>
      <c r="D75" s="294"/>
      <c r="E75" s="294"/>
      <c r="F75" s="294"/>
      <c r="G75" s="294"/>
      <c r="H75" s="294"/>
      <c r="I75" s="294"/>
      <c r="J75" s="295"/>
      <c r="K75" s="344">
        <v>1000000000</v>
      </c>
      <c r="L75" s="344"/>
      <c r="M75" s="344"/>
      <c r="N75" s="344"/>
      <c r="O75" s="345" t="str">
        <f>+IF(K82&gt;=K81,"CUMPLE","NO  CUMPLE")</f>
        <v>NO  CUMPLE</v>
      </c>
      <c r="P75" s="279"/>
      <c r="Q75" s="280"/>
      <c r="R75" s="281"/>
      <c r="S75" s="1"/>
      <c r="T75" s="16"/>
    </row>
    <row r="76" spans="2:20" customFormat="1" x14ac:dyDescent="0.25">
      <c r="B76" s="285" t="s">
        <v>40</v>
      </c>
      <c r="C76" s="286"/>
      <c r="D76" s="287"/>
      <c r="E76" s="41" t="s">
        <v>41</v>
      </c>
      <c r="F76" s="288" t="s">
        <v>321</v>
      </c>
      <c r="G76" s="288"/>
      <c r="H76" s="288"/>
      <c r="I76" s="36">
        <v>0.5</v>
      </c>
      <c r="J76" s="42"/>
      <c r="K76" s="43"/>
      <c r="L76" s="43"/>
      <c r="M76" s="43"/>
      <c r="N76" s="43"/>
      <c r="O76" s="346"/>
      <c r="P76" s="279"/>
      <c r="Q76" s="280"/>
      <c r="R76" s="281"/>
      <c r="S76" s="1"/>
      <c r="T76" s="16"/>
    </row>
    <row r="77" spans="2:20" customFormat="1" x14ac:dyDescent="0.25">
      <c r="B77" s="288" t="s">
        <v>42</v>
      </c>
      <c r="C77" s="288"/>
      <c r="D77" s="288"/>
      <c r="E77" s="41" t="s">
        <v>43</v>
      </c>
      <c r="F77" s="288" t="s">
        <v>322</v>
      </c>
      <c r="G77" s="288"/>
      <c r="H77" s="288"/>
      <c r="I77" s="36">
        <v>0.5</v>
      </c>
      <c r="J77" s="42"/>
      <c r="K77" s="43"/>
      <c r="L77" s="43"/>
      <c r="M77" s="43"/>
      <c r="N77" s="43"/>
      <c r="O77" s="346"/>
      <c r="P77" s="279"/>
      <c r="Q77" s="280"/>
      <c r="R77" s="281"/>
      <c r="S77" s="1"/>
      <c r="T77" s="16"/>
    </row>
    <row r="78" spans="2:20" customFormat="1" x14ac:dyDescent="0.25">
      <c r="B78" s="288" t="s">
        <v>42</v>
      </c>
      <c r="C78" s="288"/>
      <c r="D78" s="288"/>
      <c r="E78" s="41" t="s">
        <v>43</v>
      </c>
      <c r="F78" s="288"/>
      <c r="G78" s="288"/>
      <c r="H78" s="288"/>
      <c r="I78" s="41"/>
      <c r="J78" s="42"/>
      <c r="K78" s="43"/>
      <c r="L78" s="43"/>
      <c r="M78" s="43"/>
      <c r="N78" s="43"/>
      <c r="O78" s="346"/>
      <c r="P78" s="279"/>
      <c r="Q78" s="280"/>
      <c r="R78" s="281"/>
      <c r="S78" s="1"/>
      <c r="T78" s="16"/>
    </row>
    <row r="79" spans="2:20" customFormat="1" x14ac:dyDescent="0.25">
      <c r="B79" s="303" t="s">
        <v>67</v>
      </c>
      <c r="C79" s="304"/>
      <c r="D79" s="304"/>
      <c r="E79" s="304"/>
      <c r="F79" s="304"/>
      <c r="G79" s="304"/>
      <c r="H79" s="304"/>
      <c r="I79" s="304"/>
      <c r="J79" s="305"/>
      <c r="K79" s="340">
        <f>(K75*0.5)/D143</f>
        <v>640.00655366710953</v>
      </c>
      <c r="L79" s="340"/>
      <c r="M79" s="340"/>
      <c r="N79" s="340"/>
      <c r="O79" s="346"/>
      <c r="P79" s="279"/>
      <c r="Q79" s="280"/>
      <c r="R79" s="281"/>
      <c r="S79" s="1"/>
      <c r="T79" s="16"/>
    </row>
    <row r="80" spans="2:20" customFormat="1" x14ac:dyDescent="0.25">
      <c r="B80" s="303" t="s">
        <v>39</v>
      </c>
      <c r="C80" s="304"/>
      <c r="D80" s="304"/>
      <c r="E80" s="304"/>
      <c r="F80" s="304"/>
      <c r="G80" s="304"/>
      <c r="H80" s="304"/>
      <c r="I80" s="304"/>
      <c r="J80" s="305"/>
      <c r="K80" s="340">
        <f>(K75*0.2)/D143</f>
        <v>256.00262146684383</v>
      </c>
      <c r="L80" s="340"/>
      <c r="M80" s="340"/>
      <c r="N80" s="340"/>
      <c r="O80" s="346"/>
      <c r="P80" s="279"/>
      <c r="Q80" s="280"/>
      <c r="R80" s="281"/>
      <c r="S80" s="1"/>
      <c r="T80" s="16"/>
    </row>
    <row r="81" spans="2:46" customFormat="1" x14ac:dyDescent="0.25">
      <c r="B81" s="303" t="s">
        <v>277</v>
      </c>
      <c r="C81" s="304"/>
      <c r="D81" s="304"/>
      <c r="E81" s="304"/>
      <c r="F81" s="304"/>
      <c r="G81" s="304"/>
      <c r="H81" s="304"/>
      <c r="I81" s="304"/>
      <c r="J81" s="305"/>
      <c r="K81" s="340">
        <f>(K75*1.5)/D143</f>
        <v>1920.0196610013286</v>
      </c>
      <c r="L81" s="340"/>
      <c r="M81" s="340"/>
      <c r="N81" s="340"/>
      <c r="O81" s="346"/>
      <c r="P81" s="279"/>
      <c r="Q81" s="280"/>
      <c r="R81" s="281"/>
      <c r="S81" s="1"/>
      <c r="T81" s="16"/>
    </row>
    <row r="82" spans="2:46" customFormat="1" x14ac:dyDescent="0.25">
      <c r="B82" s="303" t="s">
        <v>1</v>
      </c>
      <c r="C82" s="304"/>
      <c r="D82" s="304"/>
      <c r="E82" s="304"/>
      <c r="F82" s="304"/>
      <c r="G82" s="304"/>
      <c r="H82" s="304"/>
      <c r="I82" s="304"/>
      <c r="J82" s="305"/>
      <c r="K82" s="340">
        <f>+S98</f>
        <v>0</v>
      </c>
      <c r="L82" s="340"/>
      <c r="M82" s="340"/>
      <c r="N82" s="340"/>
      <c r="O82" s="347"/>
      <c r="P82" s="282"/>
      <c r="Q82" s="283"/>
      <c r="R82" s="284"/>
      <c r="S82" s="1"/>
      <c r="T82" s="17"/>
    </row>
    <row r="83" spans="2:46" customFormat="1" ht="12.75" customHeight="1" x14ac:dyDescent="0.25">
      <c r="B83" s="94"/>
      <c r="C83" s="95"/>
      <c r="D83" s="95"/>
      <c r="E83" s="95"/>
      <c r="F83" s="95"/>
      <c r="G83" s="95"/>
      <c r="H83" s="95"/>
      <c r="I83" s="95"/>
      <c r="J83" s="96"/>
      <c r="K83" s="97"/>
      <c r="L83" s="97"/>
      <c r="M83" s="97"/>
      <c r="N83" s="97"/>
      <c r="O83" s="98"/>
      <c r="P83" s="38"/>
      <c r="Q83" s="39"/>
      <c r="R83" s="40"/>
      <c r="S83" s="1"/>
      <c r="T83" s="17"/>
    </row>
    <row r="85" spans="2:46" x14ac:dyDescent="0.35">
      <c r="B85" s="52"/>
      <c r="C85" s="53"/>
      <c r="D85" s="53"/>
      <c r="E85" s="53"/>
      <c r="F85" s="53"/>
      <c r="G85" s="53"/>
      <c r="H85" s="53"/>
      <c r="I85" s="53"/>
      <c r="J85" s="53"/>
      <c r="K85" s="53"/>
      <c r="L85" s="53"/>
      <c r="M85" s="53"/>
      <c r="N85" s="53"/>
      <c r="O85" s="2"/>
      <c r="P85" s="2"/>
      <c r="Q85" s="2"/>
      <c r="R85" s="2"/>
      <c r="S85" s="2"/>
      <c r="T85" s="18"/>
      <c r="W85" s="58"/>
      <c r="X85" s="58"/>
      <c r="Y85" s="58"/>
      <c r="Z85" s="58"/>
      <c r="AA85" s="58"/>
      <c r="AB85" s="58"/>
      <c r="AC85" s="58"/>
      <c r="AD85" s="58"/>
      <c r="AE85" s="58"/>
      <c r="AF85" s="58"/>
      <c r="AG85" s="58"/>
      <c r="AH85" s="58"/>
      <c r="AI85" s="58"/>
      <c r="AJ85" s="58"/>
      <c r="AK85" s="58"/>
      <c r="AL85" s="58"/>
      <c r="AM85" s="58"/>
      <c r="AN85" s="58"/>
      <c r="AO85" s="58"/>
      <c r="AP85" s="58"/>
      <c r="AQ85" s="58"/>
      <c r="AR85" s="58"/>
      <c r="AS85" s="58"/>
      <c r="AT85" s="58"/>
    </row>
    <row r="86" spans="2:46" ht="75" customHeight="1" x14ac:dyDescent="0.35">
      <c r="B86" s="5"/>
      <c r="C86" s="313" t="s">
        <v>2</v>
      </c>
      <c r="D86" s="313" t="s">
        <v>3</v>
      </c>
      <c r="E86" s="316" t="s">
        <v>4</v>
      </c>
      <c r="F86" s="313" t="s">
        <v>5</v>
      </c>
      <c r="G86" s="6" t="s">
        <v>6</v>
      </c>
      <c r="H86" s="313" t="s">
        <v>66</v>
      </c>
      <c r="I86" s="313" t="s">
        <v>65</v>
      </c>
      <c r="J86" s="313" t="s">
        <v>7</v>
      </c>
      <c r="K86" s="313" t="s">
        <v>8</v>
      </c>
      <c r="L86" s="313" t="s">
        <v>9</v>
      </c>
      <c r="M86" s="313" t="s">
        <v>10</v>
      </c>
      <c r="N86" s="313" t="s">
        <v>11</v>
      </c>
      <c r="O86" s="313" t="s">
        <v>12</v>
      </c>
      <c r="P86" s="306" t="s">
        <v>13</v>
      </c>
      <c r="Q86" s="306" t="s">
        <v>14</v>
      </c>
      <c r="R86" s="309" t="s">
        <v>63</v>
      </c>
      <c r="S86" s="309" t="s">
        <v>64</v>
      </c>
      <c r="T86" s="311" t="s">
        <v>15</v>
      </c>
      <c r="W86" s="58"/>
      <c r="X86" s="58"/>
      <c r="Y86" s="58"/>
      <c r="Z86" s="58"/>
      <c r="AA86" s="58"/>
      <c r="AB86" s="58"/>
      <c r="AC86" s="58"/>
      <c r="AD86" s="58"/>
      <c r="AE86" s="58"/>
      <c r="AF86" s="58"/>
      <c r="AG86" s="58"/>
      <c r="AH86" s="58"/>
      <c r="AI86" s="58"/>
      <c r="AJ86" s="58"/>
      <c r="AK86" s="58"/>
      <c r="AL86" s="58"/>
      <c r="AM86" s="58"/>
      <c r="AN86" s="58"/>
      <c r="AO86" s="58"/>
      <c r="AP86" s="58"/>
      <c r="AQ86" s="58"/>
      <c r="AR86" s="58"/>
      <c r="AS86" s="58"/>
      <c r="AT86" s="58"/>
    </row>
    <row r="87" spans="2:46" x14ac:dyDescent="0.35">
      <c r="B87" s="5"/>
      <c r="C87" s="315"/>
      <c r="D87" s="315"/>
      <c r="E87" s="317"/>
      <c r="F87" s="315"/>
      <c r="G87" s="313" t="s">
        <v>16</v>
      </c>
      <c r="H87" s="315"/>
      <c r="I87" s="315"/>
      <c r="J87" s="315"/>
      <c r="K87" s="315"/>
      <c r="L87" s="315"/>
      <c r="M87" s="315"/>
      <c r="N87" s="315"/>
      <c r="O87" s="315"/>
      <c r="P87" s="307"/>
      <c r="Q87" s="307"/>
      <c r="R87" s="310"/>
      <c r="S87" s="310"/>
      <c r="T87" s="312"/>
      <c r="W87" s="58"/>
      <c r="X87" s="58"/>
      <c r="Y87" s="58"/>
      <c r="Z87" s="58"/>
      <c r="AA87" s="58"/>
      <c r="AB87" s="58"/>
      <c r="AC87" s="58"/>
      <c r="AD87" s="58"/>
      <c r="AE87" s="58"/>
      <c r="AF87" s="58"/>
      <c r="AG87" s="58"/>
      <c r="AH87" s="58"/>
      <c r="AI87" s="58"/>
      <c r="AJ87" s="58"/>
      <c r="AK87" s="58"/>
      <c r="AL87" s="58"/>
      <c r="AM87" s="58"/>
      <c r="AN87" s="58"/>
      <c r="AO87" s="58"/>
      <c r="AP87" s="58"/>
      <c r="AQ87" s="58"/>
      <c r="AR87" s="58"/>
      <c r="AS87" s="58"/>
      <c r="AT87" s="58"/>
    </row>
    <row r="88" spans="2:46" ht="90.75" customHeight="1" x14ac:dyDescent="0.35">
      <c r="B88" s="5"/>
      <c r="C88" s="314"/>
      <c r="D88" s="314"/>
      <c r="E88" s="318"/>
      <c r="F88" s="314"/>
      <c r="G88" s="314"/>
      <c r="H88" s="314"/>
      <c r="I88" s="314"/>
      <c r="J88" s="314"/>
      <c r="K88" s="314"/>
      <c r="L88" s="314"/>
      <c r="M88" s="314"/>
      <c r="N88" s="314"/>
      <c r="O88" s="314"/>
      <c r="P88" s="308"/>
      <c r="Q88" s="308"/>
      <c r="R88" s="6" t="s">
        <v>17</v>
      </c>
      <c r="S88" s="6" t="s">
        <v>18</v>
      </c>
      <c r="T88" s="20"/>
      <c r="W88" s="58"/>
      <c r="X88" s="58"/>
      <c r="Y88" s="58"/>
      <c r="Z88" s="58"/>
      <c r="AA88" s="58"/>
      <c r="AB88" s="58"/>
      <c r="AC88" s="58"/>
      <c r="AD88" s="58"/>
      <c r="AE88" s="58"/>
      <c r="AF88" s="58"/>
      <c r="AG88" s="58"/>
      <c r="AH88" s="58"/>
      <c r="AI88" s="58"/>
      <c r="AJ88" s="58"/>
      <c r="AK88" s="58"/>
      <c r="AL88" s="58"/>
      <c r="AM88" s="58"/>
      <c r="AN88" s="58"/>
      <c r="AO88" s="58"/>
      <c r="AP88" s="58"/>
      <c r="AQ88" s="58"/>
      <c r="AR88" s="58"/>
      <c r="AS88" s="58"/>
      <c r="AT88" s="58"/>
    </row>
    <row r="89" spans="2:46" ht="94.5" customHeight="1" x14ac:dyDescent="0.35">
      <c r="B89" s="5"/>
      <c r="C89" s="6">
        <v>1</v>
      </c>
      <c r="D89" s="144" t="s">
        <v>323</v>
      </c>
      <c r="E89" s="144" t="s">
        <v>324</v>
      </c>
      <c r="F89" s="144">
        <v>16</v>
      </c>
      <c r="G89" s="144" t="s">
        <v>325</v>
      </c>
      <c r="H89" s="160" t="s">
        <v>326</v>
      </c>
      <c r="I89" s="139" t="s">
        <v>19</v>
      </c>
      <c r="J89" s="144" t="s">
        <v>327</v>
      </c>
      <c r="K89" s="144" t="s">
        <v>31</v>
      </c>
      <c r="L89" s="145">
        <v>0.5</v>
      </c>
      <c r="M89" s="146">
        <v>42767</v>
      </c>
      <c r="N89" s="146">
        <v>43096</v>
      </c>
      <c r="O89" s="144">
        <v>2017</v>
      </c>
      <c r="P89" s="144" t="s">
        <v>195</v>
      </c>
      <c r="Q89" s="147">
        <v>524962908</v>
      </c>
      <c r="R89" s="8">
        <f>+Q89*L89</f>
        <v>262481454</v>
      </c>
      <c r="S89" s="88"/>
      <c r="T89" s="148" t="s">
        <v>280</v>
      </c>
      <c r="W89" s="58"/>
      <c r="X89" s="58"/>
      <c r="Y89" s="58"/>
      <c r="Z89" s="58"/>
      <c r="AA89" s="58"/>
      <c r="AB89" s="58"/>
      <c r="AC89" s="58"/>
      <c r="AD89" s="58"/>
      <c r="AE89" s="58"/>
      <c r="AF89" s="58"/>
      <c r="AG89" s="58"/>
      <c r="AH89" s="58"/>
      <c r="AI89" s="58"/>
      <c r="AJ89" s="58"/>
      <c r="AK89" s="58"/>
      <c r="AL89" s="58"/>
      <c r="AM89" s="58"/>
      <c r="AN89" s="58"/>
      <c r="AO89" s="58"/>
      <c r="AP89" s="58"/>
      <c r="AQ89" s="58"/>
      <c r="AR89" s="58"/>
      <c r="AS89" s="58"/>
      <c r="AT89" s="58"/>
    </row>
    <row r="90" spans="2:46" ht="151.5" customHeight="1" x14ac:dyDescent="0.35">
      <c r="B90" s="5"/>
      <c r="C90" s="6">
        <v>2</v>
      </c>
      <c r="D90" s="144" t="s">
        <v>328</v>
      </c>
      <c r="E90" s="144" t="s">
        <v>324</v>
      </c>
      <c r="F90" s="144">
        <v>18</v>
      </c>
      <c r="G90" s="144" t="s">
        <v>329</v>
      </c>
      <c r="H90" s="160" t="s">
        <v>330</v>
      </c>
      <c r="I90" s="139" t="s">
        <v>19</v>
      </c>
      <c r="J90" s="144" t="s">
        <v>327</v>
      </c>
      <c r="K90" s="144" t="s">
        <v>31</v>
      </c>
      <c r="L90" s="145">
        <v>0.5</v>
      </c>
      <c r="M90" s="146">
        <v>42758</v>
      </c>
      <c r="N90" s="146">
        <v>43262</v>
      </c>
      <c r="O90" s="144">
        <v>2018</v>
      </c>
      <c r="P90" s="144" t="s">
        <v>195</v>
      </c>
      <c r="Q90" s="147">
        <v>405271233</v>
      </c>
      <c r="R90" s="8">
        <f t="shared" ref="R90:R96" si="0">+Q90*L90</f>
        <v>202635616.5</v>
      </c>
      <c r="S90" s="88"/>
      <c r="T90" s="148" t="s">
        <v>280</v>
      </c>
      <c r="W90" s="58"/>
      <c r="X90" s="58"/>
      <c r="Y90" s="58"/>
      <c r="Z90" s="58"/>
      <c r="AA90" s="58"/>
      <c r="AB90" s="58"/>
      <c r="AC90" s="58"/>
      <c r="AD90" s="58"/>
      <c r="AE90" s="58"/>
      <c r="AF90" s="58"/>
      <c r="AG90" s="58"/>
      <c r="AH90" s="58"/>
      <c r="AI90" s="58"/>
      <c r="AJ90" s="58"/>
      <c r="AK90" s="58"/>
      <c r="AL90" s="58"/>
      <c r="AM90" s="58"/>
      <c r="AN90" s="58"/>
      <c r="AO90" s="58"/>
      <c r="AP90" s="58"/>
      <c r="AQ90" s="58"/>
      <c r="AR90" s="58"/>
      <c r="AS90" s="58"/>
      <c r="AT90" s="58"/>
    </row>
    <row r="91" spans="2:46" ht="146.25" customHeight="1" x14ac:dyDescent="0.35">
      <c r="B91" s="5"/>
      <c r="C91" s="6">
        <v>3</v>
      </c>
      <c r="D91" s="144" t="s">
        <v>331</v>
      </c>
      <c r="E91" s="144" t="s">
        <v>275</v>
      </c>
      <c r="F91" s="144">
        <v>19</v>
      </c>
      <c r="G91" s="144" t="s">
        <v>332</v>
      </c>
      <c r="H91" s="160" t="s">
        <v>333</v>
      </c>
      <c r="I91" s="139" t="s">
        <v>19</v>
      </c>
      <c r="J91" s="144" t="s">
        <v>327</v>
      </c>
      <c r="K91" s="144" t="s">
        <v>31</v>
      </c>
      <c r="L91" s="145">
        <v>0.5</v>
      </c>
      <c r="M91" s="146">
        <v>42768</v>
      </c>
      <c r="N91" s="146">
        <v>43276</v>
      </c>
      <c r="O91" s="144">
        <v>2018</v>
      </c>
      <c r="P91" s="144" t="s">
        <v>195</v>
      </c>
      <c r="Q91" s="147">
        <v>259657555</v>
      </c>
      <c r="R91" s="8">
        <f t="shared" si="0"/>
        <v>129828777.5</v>
      </c>
      <c r="S91" s="88"/>
      <c r="T91" s="148" t="s">
        <v>280</v>
      </c>
      <c r="W91" s="58"/>
      <c r="X91" s="292"/>
      <c r="Y91" s="292"/>
      <c r="Z91" s="292"/>
      <c r="AA91" s="292"/>
      <c r="AB91" s="292"/>
      <c r="AC91" s="292"/>
      <c r="AD91" s="292"/>
      <c r="AE91" s="292"/>
      <c r="AF91" s="292"/>
      <c r="AG91" s="292"/>
      <c r="AH91" s="292"/>
      <c r="AI91" s="292"/>
      <c r="AJ91" s="292"/>
      <c r="AK91" s="292"/>
      <c r="AL91" s="292"/>
      <c r="AM91" s="292"/>
      <c r="AN91" s="292"/>
      <c r="AO91" s="292"/>
      <c r="AP91" s="292"/>
      <c r="AQ91" s="292"/>
      <c r="AR91" s="292"/>
      <c r="AS91" s="292"/>
      <c r="AT91" s="292"/>
    </row>
    <row r="92" spans="2:46" ht="113.25" customHeight="1" x14ac:dyDescent="0.35">
      <c r="B92" s="5"/>
      <c r="C92" s="6">
        <v>4</v>
      </c>
      <c r="D92" s="144" t="s">
        <v>334</v>
      </c>
      <c r="E92" s="144" t="s">
        <v>335</v>
      </c>
      <c r="F92" s="144">
        <v>6</v>
      </c>
      <c r="G92" s="144" t="s">
        <v>336</v>
      </c>
      <c r="H92" s="160" t="s">
        <v>337</v>
      </c>
      <c r="I92" s="139" t="s">
        <v>19</v>
      </c>
      <c r="J92" s="144" t="s">
        <v>30</v>
      </c>
      <c r="K92" s="144" t="s">
        <v>20</v>
      </c>
      <c r="L92" s="145">
        <v>1</v>
      </c>
      <c r="M92" s="146">
        <v>38116</v>
      </c>
      <c r="N92" s="146">
        <v>38361</v>
      </c>
      <c r="O92" s="144">
        <v>2005</v>
      </c>
      <c r="P92" s="144" t="s">
        <v>195</v>
      </c>
      <c r="Q92" s="147">
        <v>301896198</v>
      </c>
      <c r="R92" s="8">
        <f t="shared" si="0"/>
        <v>301896198</v>
      </c>
      <c r="S92" s="88"/>
      <c r="T92" s="148" t="s">
        <v>280</v>
      </c>
      <c r="W92" s="58"/>
      <c r="X92" s="292"/>
      <c r="Y92" s="292"/>
      <c r="Z92" s="292"/>
      <c r="AA92" s="292"/>
      <c r="AB92" s="292"/>
      <c r="AC92" s="292"/>
      <c r="AD92" s="292"/>
      <c r="AE92" s="292"/>
      <c r="AF92" s="292"/>
      <c r="AG92" s="292"/>
      <c r="AH92" s="292"/>
      <c r="AI92" s="292"/>
      <c r="AJ92" s="292"/>
      <c r="AK92" s="292"/>
      <c r="AL92" s="292"/>
      <c r="AM92" s="292"/>
      <c r="AN92" s="292"/>
      <c r="AO92" s="292"/>
      <c r="AP92" s="292"/>
      <c r="AQ92" s="292"/>
      <c r="AR92" s="292"/>
      <c r="AS92" s="292"/>
      <c r="AT92" s="292"/>
    </row>
    <row r="93" spans="2:46" ht="139.5" x14ac:dyDescent="0.35">
      <c r="B93" s="5"/>
      <c r="C93" s="6">
        <v>5</v>
      </c>
      <c r="D93" s="44" t="s">
        <v>338</v>
      </c>
      <c r="E93" s="44" t="s">
        <v>339</v>
      </c>
      <c r="F93" s="44">
        <v>31</v>
      </c>
      <c r="G93" s="44" t="s">
        <v>340</v>
      </c>
      <c r="H93" s="44" t="s">
        <v>341</v>
      </c>
      <c r="I93" s="139" t="s">
        <v>19</v>
      </c>
      <c r="J93" s="44" t="s">
        <v>342</v>
      </c>
      <c r="K93" s="44" t="s">
        <v>31</v>
      </c>
      <c r="L93" s="7">
        <v>0.5</v>
      </c>
      <c r="M93" s="87">
        <v>41918</v>
      </c>
      <c r="N93" s="87">
        <v>42088</v>
      </c>
      <c r="O93" s="144">
        <v>2015</v>
      </c>
      <c r="P93" s="144" t="s">
        <v>195</v>
      </c>
      <c r="Q93" s="147">
        <v>187723080</v>
      </c>
      <c r="R93" s="8">
        <f t="shared" si="0"/>
        <v>93861540</v>
      </c>
      <c r="S93" s="88"/>
      <c r="T93" s="148" t="s">
        <v>280</v>
      </c>
      <c r="W93" s="58"/>
      <c r="X93" s="292"/>
      <c r="Y93" s="292"/>
      <c r="Z93" s="292"/>
      <c r="AA93" s="292"/>
      <c r="AB93" s="292"/>
      <c r="AC93" s="292"/>
      <c r="AD93" s="292"/>
      <c r="AE93" s="292"/>
      <c r="AF93" s="292"/>
      <c r="AG93" s="292"/>
      <c r="AH93" s="292"/>
      <c r="AI93" s="292"/>
      <c r="AJ93" s="292"/>
      <c r="AK93" s="292"/>
      <c r="AL93" s="292"/>
      <c r="AM93" s="292"/>
      <c r="AN93" s="292"/>
      <c r="AO93" s="292"/>
      <c r="AP93" s="292"/>
      <c r="AQ93" s="292"/>
      <c r="AR93" s="292"/>
      <c r="AS93" s="292"/>
      <c r="AT93" s="292"/>
    </row>
    <row r="94" spans="2:46" ht="139.5" x14ac:dyDescent="0.35">
      <c r="B94" s="5"/>
      <c r="C94" s="6">
        <v>6</v>
      </c>
      <c r="D94" s="44" t="s">
        <v>343</v>
      </c>
      <c r="E94" s="44" t="s">
        <v>339</v>
      </c>
      <c r="F94" s="44">
        <v>47</v>
      </c>
      <c r="G94" s="44" t="s">
        <v>344</v>
      </c>
      <c r="H94" s="44" t="s">
        <v>345</v>
      </c>
      <c r="I94" s="139" t="s">
        <v>19</v>
      </c>
      <c r="J94" s="44" t="s">
        <v>342</v>
      </c>
      <c r="K94" s="44" t="s">
        <v>31</v>
      </c>
      <c r="L94" s="7">
        <v>0.5</v>
      </c>
      <c r="M94" s="87">
        <v>42317</v>
      </c>
      <c r="N94" s="87">
        <v>42469</v>
      </c>
      <c r="O94" s="144">
        <v>2016</v>
      </c>
      <c r="P94" s="144" t="s">
        <v>195</v>
      </c>
      <c r="Q94" s="147">
        <v>157005608</v>
      </c>
      <c r="R94" s="8">
        <f t="shared" si="0"/>
        <v>78502804</v>
      </c>
      <c r="S94" s="88"/>
      <c r="T94" s="148" t="s">
        <v>280</v>
      </c>
      <c r="W94" s="58"/>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row>
    <row r="95" spans="2:46" ht="139.5" x14ac:dyDescent="0.35">
      <c r="B95" s="5"/>
      <c r="C95" s="6">
        <v>7</v>
      </c>
      <c r="D95" s="44" t="s">
        <v>346</v>
      </c>
      <c r="E95" s="44" t="s">
        <v>339</v>
      </c>
      <c r="F95" s="44">
        <v>55</v>
      </c>
      <c r="G95" s="44" t="s">
        <v>347</v>
      </c>
      <c r="H95" s="44" t="s">
        <v>348</v>
      </c>
      <c r="I95" s="139" t="s">
        <v>19</v>
      </c>
      <c r="J95" s="44" t="s">
        <v>342</v>
      </c>
      <c r="K95" s="44" t="s">
        <v>31</v>
      </c>
      <c r="L95" s="7">
        <v>0.5</v>
      </c>
      <c r="M95" s="87">
        <v>42457</v>
      </c>
      <c r="N95" s="87">
        <v>42671</v>
      </c>
      <c r="O95" s="144">
        <v>2016</v>
      </c>
      <c r="P95" s="144" t="s">
        <v>195</v>
      </c>
      <c r="Q95" s="147">
        <v>244256528</v>
      </c>
      <c r="R95" s="8">
        <f t="shared" si="0"/>
        <v>122128264</v>
      </c>
      <c r="S95" s="9"/>
      <c r="T95" s="148" t="s">
        <v>280</v>
      </c>
      <c r="W95" s="58"/>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row>
    <row r="96" spans="2:46" ht="239.25" customHeight="1" x14ac:dyDescent="0.35">
      <c r="B96" s="5"/>
      <c r="C96" s="6">
        <v>8</v>
      </c>
      <c r="D96" s="44" t="s">
        <v>349</v>
      </c>
      <c r="E96" s="44" t="s">
        <v>339</v>
      </c>
      <c r="F96" s="44">
        <v>30</v>
      </c>
      <c r="G96" s="44" t="s">
        <v>350</v>
      </c>
      <c r="H96" s="44" t="s">
        <v>351</v>
      </c>
      <c r="I96" s="139" t="s">
        <v>19</v>
      </c>
      <c r="J96" s="44" t="s">
        <v>102</v>
      </c>
      <c r="K96" s="44" t="s">
        <v>31</v>
      </c>
      <c r="L96" s="7">
        <v>0.75</v>
      </c>
      <c r="M96" s="87">
        <v>41674</v>
      </c>
      <c r="N96" s="87">
        <v>41944</v>
      </c>
      <c r="O96" s="87">
        <v>2014</v>
      </c>
      <c r="P96" s="144" t="s">
        <v>195</v>
      </c>
      <c r="Q96" s="147">
        <v>153598222</v>
      </c>
      <c r="R96" s="8">
        <f t="shared" si="0"/>
        <v>115198666.5</v>
      </c>
      <c r="S96" s="9"/>
      <c r="T96" s="148" t="s">
        <v>280</v>
      </c>
      <c r="W96" s="58"/>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row>
    <row r="97" spans="2:46" x14ac:dyDescent="0.35">
      <c r="B97" s="5"/>
      <c r="C97" s="6">
        <v>9</v>
      </c>
      <c r="D97" s="44"/>
      <c r="E97" s="44"/>
      <c r="F97" s="44"/>
      <c r="G97" s="44"/>
      <c r="H97" s="44"/>
      <c r="I97" s="44"/>
      <c r="J97" s="44"/>
      <c r="K97" s="44"/>
      <c r="L97" s="7"/>
      <c r="M97" s="87"/>
      <c r="N97" s="87"/>
      <c r="O97" s="87"/>
      <c r="P97" s="87"/>
      <c r="Q97" s="87"/>
      <c r="R97" s="8"/>
      <c r="S97" s="9"/>
      <c r="T97" s="21"/>
      <c r="W97" s="58"/>
      <c r="X97" s="100"/>
      <c r="Y97" s="100"/>
      <c r="Z97" s="100"/>
      <c r="AA97" s="100"/>
      <c r="AB97" s="100"/>
      <c r="AC97" s="100"/>
      <c r="AD97" s="100"/>
      <c r="AE97" s="100"/>
      <c r="AF97" s="100"/>
      <c r="AG97" s="100"/>
      <c r="AH97" s="100"/>
      <c r="AI97" s="100"/>
      <c r="AJ97" s="100"/>
      <c r="AK97" s="100"/>
      <c r="AL97" s="100"/>
      <c r="AM97" s="100"/>
      <c r="AN97" s="100"/>
      <c r="AO97" s="100"/>
      <c r="AP97" s="100"/>
      <c r="AQ97" s="100"/>
      <c r="AR97" s="100"/>
      <c r="AS97" s="100"/>
      <c r="AT97" s="100"/>
    </row>
    <row r="98" spans="2:46" x14ac:dyDescent="0.35">
      <c r="B98" s="5"/>
      <c r="C98" s="6">
        <v>10</v>
      </c>
      <c r="D98" s="44"/>
      <c r="E98" s="44"/>
      <c r="F98" s="44"/>
      <c r="G98" s="44"/>
      <c r="H98" s="44"/>
      <c r="I98" s="44"/>
      <c r="J98" s="44"/>
      <c r="K98" s="44"/>
      <c r="L98" s="7"/>
      <c r="M98" s="87"/>
      <c r="N98" s="87"/>
      <c r="O98" s="87"/>
      <c r="P98" s="87"/>
      <c r="Q98" s="87"/>
      <c r="R98" s="6" t="s">
        <v>22</v>
      </c>
      <c r="S98" s="9">
        <f>+S89+S90+S91+S92+S93+S94+S95+S96</f>
        <v>0</v>
      </c>
      <c r="T98" s="20"/>
      <c r="W98" s="58"/>
      <c r="X98" s="58"/>
      <c r="Y98" s="58"/>
      <c r="Z98" s="58"/>
      <c r="AA98" s="58"/>
      <c r="AB98" s="58"/>
      <c r="AC98" s="58"/>
      <c r="AD98" s="58"/>
      <c r="AE98" s="58"/>
      <c r="AF98" s="58"/>
      <c r="AG98" s="58"/>
      <c r="AH98" s="58"/>
      <c r="AI98" s="58"/>
      <c r="AJ98" s="58"/>
      <c r="AK98" s="58"/>
      <c r="AL98" s="58"/>
      <c r="AM98" s="58"/>
      <c r="AN98" s="58"/>
      <c r="AO98" s="58"/>
      <c r="AP98" s="58"/>
      <c r="AQ98" s="58"/>
      <c r="AR98" s="58"/>
      <c r="AS98" s="58"/>
      <c r="AT98" s="58"/>
    </row>
    <row r="99" spans="2:46" ht="24" thickBot="1" x14ac:dyDescent="0.4">
      <c r="B99" s="52"/>
      <c r="C99" s="53"/>
      <c r="D99" s="53"/>
      <c r="E99" s="53"/>
      <c r="F99" s="53"/>
      <c r="G99" s="53"/>
      <c r="H99" s="53"/>
      <c r="I99" s="53"/>
      <c r="J99" s="53"/>
      <c r="K99" s="53"/>
      <c r="L99" s="53"/>
      <c r="M99" s="53"/>
      <c r="N99" s="53"/>
      <c r="O99" s="53"/>
      <c r="P99" s="53"/>
      <c r="Q99" s="53"/>
      <c r="R99" s="6" t="s">
        <v>290</v>
      </c>
      <c r="S99" s="9"/>
      <c r="T99" s="54"/>
      <c r="W99" s="58"/>
      <c r="X99" s="58"/>
      <c r="Y99" s="58"/>
      <c r="Z99" s="58"/>
      <c r="AA99" s="58"/>
      <c r="AB99" s="58"/>
      <c r="AC99" s="58"/>
      <c r="AD99" s="58"/>
      <c r="AE99" s="58"/>
      <c r="AF99" s="58"/>
      <c r="AG99" s="58"/>
      <c r="AH99" s="58"/>
      <c r="AI99" s="58"/>
      <c r="AJ99" s="58"/>
      <c r="AK99" s="58"/>
      <c r="AL99" s="58"/>
      <c r="AM99" s="58"/>
      <c r="AN99" s="58"/>
      <c r="AO99" s="58"/>
      <c r="AP99" s="58"/>
      <c r="AQ99" s="58"/>
      <c r="AR99" s="58"/>
      <c r="AS99" s="58"/>
      <c r="AT99" s="58"/>
    </row>
    <row r="100" spans="2:46" customFormat="1" x14ac:dyDescent="0.25">
      <c r="B100" s="293" t="s">
        <v>0</v>
      </c>
      <c r="C100" s="294"/>
      <c r="D100" s="294"/>
      <c r="E100" s="294"/>
      <c r="F100" s="294"/>
      <c r="G100" s="294"/>
      <c r="H100" s="294"/>
      <c r="I100" s="294"/>
      <c r="J100" s="295"/>
      <c r="K100" s="357">
        <v>1000000000</v>
      </c>
      <c r="L100" s="358"/>
      <c r="M100" s="358"/>
      <c r="N100" s="296" t="str">
        <f>+IF(K102&gt;=K101,"CUMPLE","NO  CUMPLE")</f>
        <v>NO  CUMPLE</v>
      </c>
      <c r="O100" s="377"/>
      <c r="P100" s="299"/>
      <c r="Q100" s="300"/>
      <c r="R100" s="301"/>
      <c r="S100" s="1"/>
      <c r="T100" s="16"/>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row>
    <row r="101" spans="2:46" customFormat="1" x14ac:dyDescent="0.25">
      <c r="B101" s="303" t="s">
        <v>68</v>
      </c>
      <c r="C101" s="304"/>
      <c r="D101" s="304"/>
      <c r="E101" s="304"/>
      <c r="F101" s="304"/>
      <c r="G101" s="304"/>
      <c r="H101" s="304"/>
      <c r="I101" s="304"/>
      <c r="J101" s="305"/>
      <c r="K101" s="337">
        <v>1920</v>
      </c>
      <c r="L101" s="338"/>
      <c r="M101" s="338"/>
      <c r="N101" s="297"/>
      <c r="O101" s="377"/>
      <c r="P101" s="299"/>
      <c r="Q101" s="300"/>
      <c r="R101" s="301"/>
      <c r="S101" s="1"/>
      <c r="T101" s="16"/>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row>
    <row r="102" spans="2:46" customFormat="1" ht="42" customHeight="1" x14ac:dyDescent="0.25">
      <c r="B102" s="303" t="s">
        <v>1</v>
      </c>
      <c r="C102" s="304"/>
      <c r="D102" s="304"/>
      <c r="E102" s="304"/>
      <c r="F102" s="304"/>
      <c r="G102" s="304"/>
      <c r="H102" s="304"/>
      <c r="I102" s="304"/>
      <c r="J102" s="305"/>
      <c r="K102" s="337">
        <f>+S98</f>
        <v>0</v>
      </c>
      <c r="L102" s="338"/>
      <c r="M102" s="338"/>
      <c r="N102" s="298"/>
      <c r="O102" s="377"/>
      <c r="P102" s="302"/>
      <c r="Q102" s="300"/>
      <c r="R102" s="301"/>
      <c r="S102" s="1"/>
      <c r="T102" s="16"/>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row>
    <row r="103" spans="2:46" x14ac:dyDescent="0.35">
      <c r="B103" s="3"/>
      <c r="C103" s="101"/>
      <c r="D103" s="101"/>
      <c r="E103" s="101"/>
      <c r="F103" s="101"/>
      <c r="G103" s="101"/>
      <c r="H103" s="101"/>
      <c r="I103" s="101"/>
      <c r="J103" s="101"/>
      <c r="K103" s="101"/>
      <c r="L103" s="101"/>
      <c r="M103" s="101"/>
      <c r="N103" s="101"/>
      <c r="O103" s="101"/>
      <c r="P103" s="326" t="s">
        <v>15</v>
      </c>
      <c r="Q103" s="326"/>
      <c r="R103" s="326"/>
      <c r="S103" s="101"/>
      <c r="T103" s="19"/>
      <c r="W103" s="58"/>
      <c r="X103" s="327"/>
      <c r="Y103" s="327"/>
      <c r="Z103" s="327"/>
      <c r="AA103" s="327"/>
      <c r="AB103" s="327"/>
      <c r="AC103" s="327"/>
      <c r="AD103" s="327"/>
      <c r="AE103" s="327"/>
      <c r="AF103" s="327"/>
      <c r="AG103" s="327"/>
      <c r="AH103" s="327"/>
      <c r="AI103" s="327"/>
      <c r="AJ103" s="327"/>
      <c r="AK103" s="327"/>
      <c r="AL103" s="327"/>
      <c r="AM103" s="327"/>
      <c r="AN103" s="327"/>
      <c r="AO103" s="327"/>
      <c r="AP103" s="327"/>
      <c r="AQ103" s="327"/>
      <c r="AR103" s="327"/>
      <c r="AS103" s="327"/>
      <c r="AT103" s="327"/>
    </row>
    <row r="104" spans="2:46" ht="54.75" customHeight="1" x14ac:dyDescent="0.35">
      <c r="B104" s="322" t="s">
        <v>69</v>
      </c>
      <c r="C104" s="323"/>
      <c r="D104" s="323"/>
      <c r="E104" s="323"/>
      <c r="F104" s="323"/>
      <c r="G104" s="323"/>
      <c r="H104" s="323"/>
      <c r="I104" s="323"/>
      <c r="J104" s="323"/>
      <c r="K104" s="323"/>
      <c r="L104" s="323"/>
      <c r="M104" s="323"/>
      <c r="N104" s="113" t="s">
        <v>19</v>
      </c>
      <c r="O104" s="149"/>
      <c r="P104" s="328" t="s">
        <v>105</v>
      </c>
      <c r="Q104" s="329"/>
      <c r="R104" s="330"/>
      <c r="S104" s="101"/>
      <c r="T104" s="19"/>
      <c r="W104" s="58"/>
      <c r="X104" s="327"/>
      <c r="Y104" s="327"/>
      <c r="Z104" s="327"/>
      <c r="AA104" s="327"/>
      <c r="AB104" s="327"/>
      <c r="AC104" s="327"/>
      <c r="AD104" s="327"/>
      <c r="AE104" s="327"/>
      <c r="AF104" s="327"/>
      <c r="AG104" s="327"/>
      <c r="AH104" s="327"/>
      <c r="AI104" s="327"/>
      <c r="AJ104" s="327"/>
      <c r="AK104" s="327"/>
      <c r="AL104" s="327"/>
      <c r="AM104" s="327"/>
      <c r="AN104" s="327"/>
      <c r="AO104" s="327"/>
      <c r="AP104" s="327"/>
      <c r="AQ104" s="327"/>
      <c r="AR104" s="327"/>
      <c r="AS104" s="327"/>
      <c r="AT104" s="327"/>
    </row>
    <row r="105" spans="2:46" ht="64.5" customHeight="1" x14ac:dyDescent="0.35">
      <c r="B105" s="322" t="s">
        <v>29</v>
      </c>
      <c r="C105" s="323"/>
      <c r="D105" s="323"/>
      <c r="E105" s="323"/>
      <c r="F105" s="323"/>
      <c r="G105" s="323"/>
      <c r="H105" s="323"/>
      <c r="I105" s="323"/>
      <c r="J105" s="323"/>
      <c r="K105" s="323"/>
      <c r="L105" s="323"/>
      <c r="M105" s="323"/>
      <c r="N105" s="113" t="s">
        <v>19</v>
      </c>
      <c r="O105" s="149"/>
      <c r="P105" s="319"/>
      <c r="Q105" s="320"/>
      <c r="R105" s="321"/>
      <c r="S105" s="101"/>
      <c r="T105" s="19"/>
      <c r="W105" s="58"/>
      <c r="X105" s="58"/>
      <c r="Y105" s="58"/>
      <c r="Z105" s="58"/>
      <c r="AA105" s="58"/>
      <c r="AB105" s="58"/>
      <c r="AC105" s="58"/>
      <c r="AD105" s="58"/>
      <c r="AE105" s="58"/>
      <c r="AF105" s="58"/>
      <c r="AG105" s="58"/>
      <c r="AH105" s="58"/>
      <c r="AI105" s="58"/>
      <c r="AJ105" s="58"/>
      <c r="AK105" s="58"/>
      <c r="AL105" s="58"/>
      <c r="AM105" s="58"/>
      <c r="AN105" s="58"/>
      <c r="AO105" s="58"/>
      <c r="AP105" s="58"/>
      <c r="AQ105" s="58"/>
      <c r="AR105" s="58"/>
      <c r="AS105" s="58"/>
      <c r="AT105" s="58"/>
    </row>
    <row r="106" spans="2:46" ht="61.5" customHeight="1" x14ac:dyDescent="0.35">
      <c r="B106" s="322" t="s">
        <v>28</v>
      </c>
      <c r="C106" s="323"/>
      <c r="D106" s="323"/>
      <c r="E106" s="323"/>
      <c r="F106" s="323"/>
      <c r="G106" s="323"/>
      <c r="H106" s="323"/>
      <c r="I106" s="323"/>
      <c r="J106" s="323"/>
      <c r="K106" s="323"/>
      <c r="L106" s="323"/>
      <c r="M106" s="323"/>
      <c r="N106" s="113" t="s">
        <v>19</v>
      </c>
      <c r="O106" s="149"/>
      <c r="P106" s="319"/>
      <c r="Q106" s="320"/>
      <c r="R106" s="321"/>
      <c r="S106" s="101"/>
      <c r="T106" s="19"/>
      <c r="W106" s="58"/>
      <c r="X106" s="58"/>
      <c r="Y106" s="58"/>
      <c r="Z106" s="58"/>
      <c r="AA106" s="58"/>
      <c r="AB106" s="58"/>
      <c r="AC106" s="58"/>
      <c r="AD106" s="58"/>
      <c r="AE106" s="58"/>
      <c r="AF106" s="58"/>
      <c r="AG106" s="58"/>
      <c r="AH106" s="58"/>
      <c r="AI106" s="58"/>
      <c r="AJ106" s="58"/>
      <c r="AK106" s="58"/>
      <c r="AL106" s="58"/>
      <c r="AM106" s="58"/>
      <c r="AN106" s="58"/>
      <c r="AO106" s="58"/>
      <c r="AP106" s="58"/>
      <c r="AQ106" s="58"/>
      <c r="AR106" s="58"/>
      <c r="AS106" s="58"/>
      <c r="AT106" s="58"/>
    </row>
    <row r="107" spans="2:46" ht="51.75" customHeight="1" x14ac:dyDescent="0.35">
      <c r="B107" s="322" t="s">
        <v>70</v>
      </c>
      <c r="C107" s="323"/>
      <c r="D107" s="323"/>
      <c r="E107" s="323"/>
      <c r="F107" s="323"/>
      <c r="G107" s="323"/>
      <c r="H107" s="323"/>
      <c r="I107" s="323"/>
      <c r="J107" s="323"/>
      <c r="K107" s="323"/>
      <c r="L107" s="323"/>
      <c r="M107" s="323"/>
      <c r="N107" s="102"/>
      <c r="O107" s="149"/>
      <c r="P107" s="319"/>
      <c r="Q107" s="320"/>
      <c r="R107" s="321"/>
      <c r="S107" s="2"/>
      <c r="T107" s="18"/>
      <c r="W107" s="58"/>
      <c r="X107" s="58"/>
      <c r="Y107" s="58"/>
      <c r="Z107" s="58"/>
      <c r="AA107" s="58"/>
      <c r="AB107" s="58"/>
      <c r="AC107" s="58"/>
      <c r="AD107" s="58"/>
      <c r="AE107" s="58"/>
      <c r="AF107" s="58"/>
      <c r="AG107" s="58"/>
      <c r="AH107" s="58"/>
      <c r="AI107" s="58"/>
      <c r="AJ107" s="58"/>
      <c r="AK107" s="58"/>
      <c r="AL107" s="58"/>
      <c r="AM107" s="58"/>
      <c r="AN107" s="58"/>
      <c r="AO107" s="58"/>
      <c r="AP107" s="58"/>
      <c r="AQ107" s="58"/>
      <c r="AR107" s="58"/>
      <c r="AS107" s="58"/>
      <c r="AT107" s="58"/>
    </row>
    <row r="108" spans="2:46" x14ac:dyDescent="0.35">
      <c r="B108" s="324" t="s">
        <v>22</v>
      </c>
      <c r="C108" s="325"/>
      <c r="D108" s="325"/>
      <c r="E108" s="325"/>
      <c r="F108" s="325"/>
      <c r="G108" s="325"/>
      <c r="H108" s="325"/>
      <c r="I108" s="325"/>
      <c r="J108" s="325"/>
      <c r="K108" s="325"/>
      <c r="L108" s="325"/>
      <c r="M108" s="325"/>
      <c r="N108" s="325"/>
      <c r="O108" s="11">
        <f>+O104+O105+O106+O107</f>
        <v>0</v>
      </c>
      <c r="P108" s="319"/>
      <c r="Q108" s="320"/>
      <c r="R108" s="321"/>
      <c r="S108" s="2"/>
      <c r="T108" s="18"/>
      <c r="W108" s="58"/>
      <c r="X108" s="58"/>
      <c r="Y108" s="58"/>
      <c r="Z108" s="58"/>
      <c r="AA108" s="58"/>
      <c r="AB108" s="58"/>
      <c r="AC108" s="58"/>
      <c r="AD108" s="58"/>
      <c r="AE108" s="58"/>
      <c r="AF108" s="58"/>
      <c r="AG108" s="58"/>
      <c r="AH108" s="58"/>
      <c r="AI108" s="58"/>
      <c r="AJ108" s="58"/>
      <c r="AK108" s="58"/>
      <c r="AL108" s="58"/>
      <c r="AM108" s="58"/>
      <c r="AN108" s="58"/>
      <c r="AO108" s="58"/>
      <c r="AP108" s="58"/>
      <c r="AQ108" s="58"/>
      <c r="AR108" s="58"/>
      <c r="AS108" s="58"/>
      <c r="AT108" s="58"/>
    </row>
    <row r="109" spans="2:46" x14ac:dyDescent="0.35">
      <c r="B109" s="52"/>
      <c r="C109" s="53"/>
      <c r="D109" s="53"/>
      <c r="E109" s="53"/>
      <c r="F109" s="53"/>
      <c r="G109" s="53"/>
      <c r="H109" s="53"/>
      <c r="I109" s="53"/>
      <c r="J109" s="53"/>
      <c r="K109" s="53"/>
      <c r="L109" s="53"/>
      <c r="M109" s="53"/>
      <c r="N109" s="53"/>
      <c r="O109" s="53"/>
      <c r="P109" s="53"/>
      <c r="Q109" s="53"/>
      <c r="R109" s="53"/>
      <c r="S109" s="53"/>
      <c r="T109" s="54"/>
      <c r="W109" s="58"/>
      <c r="X109" s="58"/>
      <c r="Y109" s="58"/>
      <c r="Z109" s="58"/>
      <c r="AA109" s="58"/>
      <c r="AB109" s="58"/>
      <c r="AC109" s="58"/>
      <c r="AD109" s="58"/>
      <c r="AE109" s="58"/>
      <c r="AF109" s="58"/>
      <c r="AG109" s="58"/>
      <c r="AH109" s="58"/>
      <c r="AI109" s="58"/>
      <c r="AJ109" s="58"/>
      <c r="AK109" s="58"/>
      <c r="AL109" s="58"/>
      <c r="AM109" s="58"/>
      <c r="AN109" s="58"/>
      <c r="AO109" s="58"/>
      <c r="AP109" s="58"/>
      <c r="AQ109" s="58"/>
      <c r="AR109" s="58"/>
      <c r="AS109" s="58"/>
      <c r="AT109" s="58"/>
    </row>
    <row r="110" spans="2:46" x14ac:dyDescent="0.35">
      <c r="B110" s="52"/>
      <c r="C110" s="53"/>
      <c r="D110" s="53"/>
      <c r="E110" s="53"/>
      <c r="F110" s="53"/>
      <c r="G110" s="53"/>
      <c r="H110" s="53"/>
      <c r="I110" s="53"/>
      <c r="J110" s="53"/>
      <c r="K110" s="53"/>
      <c r="L110" s="53"/>
      <c r="M110" s="53"/>
      <c r="N110" s="53"/>
      <c r="O110" s="53"/>
      <c r="P110" s="53"/>
      <c r="Q110" s="53"/>
      <c r="R110" s="53"/>
      <c r="S110" s="53"/>
      <c r="T110" s="54"/>
      <c r="W110" s="58"/>
      <c r="X110" s="58"/>
      <c r="Y110" s="58"/>
      <c r="Z110" s="58"/>
      <c r="AA110" s="58"/>
      <c r="AB110" s="58"/>
      <c r="AC110" s="58"/>
      <c r="AD110" s="58"/>
      <c r="AE110" s="58"/>
      <c r="AF110" s="58"/>
      <c r="AG110" s="58"/>
      <c r="AH110" s="58"/>
      <c r="AI110" s="58"/>
      <c r="AJ110" s="58"/>
      <c r="AK110" s="58"/>
      <c r="AL110" s="58"/>
      <c r="AM110" s="58"/>
      <c r="AN110" s="58"/>
      <c r="AO110" s="58"/>
      <c r="AP110" s="58"/>
      <c r="AQ110" s="58"/>
      <c r="AR110" s="58"/>
      <c r="AS110" s="58"/>
      <c r="AT110" s="58"/>
    </row>
    <row r="111" spans="2:46" x14ac:dyDescent="0.35">
      <c r="B111" s="52"/>
      <c r="C111" s="53"/>
      <c r="D111" s="53"/>
      <c r="E111" s="53"/>
      <c r="F111" s="53"/>
      <c r="G111" s="53"/>
      <c r="H111" s="53"/>
      <c r="I111" s="53"/>
      <c r="J111" s="53"/>
      <c r="K111" s="53"/>
      <c r="L111" s="53"/>
      <c r="M111" s="53"/>
      <c r="N111" s="53"/>
      <c r="O111" s="53"/>
      <c r="P111" s="53"/>
      <c r="Q111" s="53"/>
      <c r="R111" s="53"/>
      <c r="S111" s="53"/>
      <c r="T111" s="54"/>
      <c r="W111" s="58"/>
      <c r="X111" s="58"/>
      <c r="Y111" s="58"/>
      <c r="Z111" s="58"/>
      <c r="AA111" s="58"/>
      <c r="AB111" s="58"/>
      <c r="AC111" s="58"/>
      <c r="AD111" s="58"/>
      <c r="AE111" s="58"/>
      <c r="AF111" s="58"/>
      <c r="AG111" s="58"/>
      <c r="AH111" s="58"/>
      <c r="AI111" s="58"/>
      <c r="AJ111" s="58"/>
      <c r="AK111" s="58"/>
      <c r="AL111" s="58"/>
      <c r="AM111" s="58"/>
      <c r="AN111" s="58"/>
      <c r="AO111" s="58"/>
      <c r="AP111" s="58"/>
      <c r="AQ111" s="58"/>
      <c r="AR111" s="58"/>
      <c r="AS111" s="58"/>
      <c r="AT111" s="58"/>
    </row>
    <row r="112" spans="2:46" x14ac:dyDescent="0.35">
      <c r="B112" s="52"/>
      <c r="C112" s="53"/>
      <c r="D112" s="53"/>
      <c r="E112" s="53"/>
      <c r="F112" s="53"/>
      <c r="G112" s="53"/>
      <c r="H112" s="53"/>
      <c r="I112" s="53"/>
      <c r="J112" s="53"/>
      <c r="K112" s="53"/>
      <c r="L112" s="53"/>
      <c r="M112" s="53"/>
      <c r="N112" s="53"/>
      <c r="O112" s="53"/>
      <c r="P112" s="53"/>
      <c r="Q112" s="53"/>
      <c r="R112" s="53"/>
      <c r="S112" s="53"/>
      <c r="T112" s="54"/>
      <c r="W112" s="58"/>
      <c r="X112" s="58"/>
      <c r="Y112" s="58"/>
      <c r="Z112" s="58"/>
      <c r="AA112" s="58"/>
      <c r="AB112" s="58"/>
      <c r="AC112" s="58"/>
      <c r="AD112" s="58"/>
      <c r="AE112" s="58"/>
      <c r="AF112" s="58"/>
      <c r="AG112" s="58"/>
      <c r="AH112" s="58"/>
      <c r="AI112" s="58"/>
      <c r="AJ112" s="58"/>
      <c r="AK112" s="58"/>
      <c r="AL112" s="58"/>
      <c r="AM112" s="58"/>
      <c r="AN112" s="58"/>
      <c r="AO112" s="58"/>
      <c r="AP112" s="58"/>
      <c r="AQ112" s="58"/>
      <c r="AR112" s="58"/>
      <c r="AS112" s="58"/>
      <c r="AT112" s="58"/>
    </row>
    <row r="113" spans="2:46" x14ac:dyDescent="0.35">
      <c r="B113" s="52"/>
      <c r="C113" s="53"/>
      <c r="D113" s="53"/>
      <c r="E113" s="53"/>
      <c r="F113" s="53"/>
      <c r="G113" s="53"/>
      <c r="H113" s="53"/>
      <c r="I113" s="53"/>
      <c r="J113" s="53"/>
      <c r="K113" s="53"/>
      <c r="L113" s="53"/>
      <c r="M113" s="53"/>
      <c r="N113" s="53"/>
      <c r="O113" s="53"/>
      <c r="P113" s="53"/>
      <c r="Q113" s="53"/>
      <c r="R113" s="53"/>
      <c r="S113" s="53"/>
      <c r="T113" s="54"/>
      <c r="W113" s="58"/>
      <c r="X113" s="58"/>
      <c r="Y113" s="58"/>
      <c r="Z113" s="58"/>
      <c r="AA113" s="58"/>
      <c r="AB113" s="58"/>
      <c r="AC113" s="58"/>
      <c r="AD113" s="58"/>
      <c r="AE113" s="58"/>
      <c r="AF113" s="58"/>
      <c r="AG113" s="58"/>
      <c r="AH113" s="58"/>
      <c r="AI113" s="58"/>
      <c r="AJ113" s="58"/>
      <c r="AK113" s="58"/>
      <c r="AL113" s="58"/>
      <c r="AM113" s="58"/>
      <c r="AN113" s="58"/>
      <c r="AO113" s="58"/>
      <c r="AP113" s="58"/>
      <c r="AQ113" s="58"/>
      <c r="AR113" s="58"/>
      <c r="AS113" s="58"/>
      <c r="AT113" s="58"/>
    </row>
    <row r="114" spans="2:46" x14ac:dyDescent="0.35">
      <c r="B114" s="52"/>
      <c r="C114" s="53"/>
      <c r="D114" s="53"/>
      <c r="E114" s="53"/>
      <c r="F114" s="53"/>
      <c r="G114" s="53"/>
      <c r="H114" s="53"/>
      <c r="I114" s="53"/>
      <c r="J114" s="53"/>
      <c r="K114" s="53"/>
      <c r="L114" s="53"/>
      <c r="M114" s="53"/>
      <c r="N114" s="53"/>
      <c r="O114" s="53"/>
      <c r="P114" s="53"/>
      <c r="Q114" s="53"/>
      <c r="R114" s="53"/>
      <c r="S114" s="53"/>
      <c r="T114" s="54"/>
      <c r="W114" s="58"/>
      <c r="X114" s="58"/>
      <c r="Y114" s="58"/>
      <c r="Z114" s="58"/>
      <c r="AA114" s="58"/>
      <c r="AB114" s="58"/>
      <c r="AC114" s="58"/>
      <c r="AD114" s="58"/>
      <c r="AE114" s="58"/>
      <c r="AF114" s="58"/>
      <c r="AG114" s="58"/>
      <c r="AH114" s="58"/>
      <c r="AI114" s="58"/>
      <c r="AJ114" s="58"/>
      <c r="AK114" s="58"/>
      <c r="AL114" s="58"/>
      <c r="AM114" s="58"/>
      <c r="AN114" s="58"/>
      <c r="AO114" s="58"/>
      <c r="AP114" s="58"/>
      <c r="AQ114" s="58"/>
      <c r="AR114" s="58"/>
      <c r="AS114" s="58"/>
      <c r="AT114" s="58"/>
    </row>
    <row r="115" spans="2:46" x14ac:dyDescent="0.35">
      <c r="B115" s="52"/>
      <c r="C115" s="53"/>
      <c r="D115" s="53"/>
      <c r="E115" s="53"/>
      <c r="F115" s="53"/>
      <c r="G115" s="53"/>
      <c r="H115" s="53"/>
      <c r="I115" s="53"/>
      <c r="J115" s="53"/>
      <c r="K115" s="53"/>
      <c r="L115" s="53"/>
      <c r="M115" s="53"/>
      <c r="N115" s="53"/>
      <c r="O115" s="53"/>
      <c r="P115" s="53"/>
      <c r="Q115" s="53"/>
      <c r="R115" s="53"/>
      <c r="S115" s="53"/>
      <c r="T115" s="54"/>
      <c r="W115" s="58"/>
      <c r="X115" s="58"/>
      <c r="Y115" s="58"/>
      <c r="Z115" s="58"/>
      <c r="AA115" s="58"/>
      <c r="AB115" s="58"/>
      <c r="AC115" s="58"/>
      <c r="AD115" s="58"/>
      <c r="AE115" s="58"/>
      <c r="AF115" s="58"/>
      <c r="AG115" s="58"/>
      <c r="AH115" s="58"/>
      <c r="AI115" s="58"/>
      <c r="AJ115" s="58"/>
      <c r="AK115" s="58"/>
      <c r="AL115" s="58"/>
      <c r="AM115" s="58"/>
      <c r="AN115" s="58"/>
      <c r="AO115" s="58"/>
      <c r="AP115" s="58"/>
      <c r="AQ115" s="58"/>
      <c r="AR115" s="58"/>
      <c r="AS115" s="58"/>
      <c r="AT115" s="58"/>
    </row>
    <row r="116" spans="2:46" x14ac:dyDescent="0.35">
      <c r="B116" s="52"/>
      <c r="C116" s="53"/>
      <c r="D116" s="53"/>
      <c r="E116" s="53"/>
      <c r="F116" s="53"/>
      <c r="G116" s="53"/>
      <c r="H116" s="53"/>
      <c r="I116" s="53"/>
      <c r="J116" s="53"/>
      <c r="K116" s="53"/>
      <c r="L116" s="53"/>
      <c r="M116" s="53"/>
      <c r="N116" s="53"/>
      <c r="O116" s="53"/>
      <c r="P116" s="53"/>
      <c r="Q116" s="53"/>
      <c r="R116" s="53"/>
      <c r="S116" s="53"/>
      <c r="T116" s="54"/>
      <c r="W116" s="58"/>
      <c r="X116" s="58"/>
      <c r="Y116" s="58"/>
      <c r="Z116" s="58"/>
      <c r="AA116" s="58"/>
      <c r="AB116" s="58"/>
      <c r="AC116" s="58"/>
      <c r="AD116" s="58"/>
      <c r="AE116" s="58"/>
      <c r="AF116" s="58"/>
      <c r="AG116" s="58"/>
      <c r="AH116" s="58"/>
      <c r="AI116" s="58"/>
      <c r="AJ116" s="58"/>
      <c r="AK116" s="58"/>
      <c r="AL116" s="58"/>
      <c r="AM116" s="58"/>
      <c r="AN116" s="58"/>
      <c r="AO116" s="58"/>
      <c r="AP116" s="58"/>
      <c r="AQ116" s="58"/>
      <c r="AR116" s="58"/>
      <c r="AS116" s="58"/>
      <c r="AT116" s="58"/>
    </row>
    <row r="117" spans="2:46" x14ac:dyDescent="0.35">
      <c r="B117" s="52"/>
      <c r="C117" s="53"/>
      <c r="D117" s="53"/>
      <c r="E117" s="53"/>
      <c r="F117" s="53"/>
      <c r="G117" s="53"/>
      <c r="H117" s="53"/>
      <c r="I117" s="53"/>
      <c r="J117" s="53"/>
      <c r="K117" s="53"/>
      <c r="L117" s="53"/>
      <c r="M117" s="53"/>
      <c r="N117" s="53"/>
      <c r="O117" s="53"/>
      <c r="P117" s="53"/>
      <c r="Q117" s="53"/>
      <c r="R117" s="53"/>
      <c r="S117" s="53"/>
      <c r="T117" s="54"/>
      <c r="W117" s="58"/>
      <c r="X117" s="58"/>
      <c r="Y117" s="58"/>
      <c r="Z117" s="58"/>
      <c r="AA117" s="58"/>
      <c r="AB117" s="58"/>
      <c r="AC117" s="58"/>
      <c r="AD117" s="58"/>
      <c r="AE117" s="58"/>
      <c r="AF117" s="58"/>
      <c r="AG117" s="58"/>
      <c r="AH117" s="58"/>
      <c r="AI117" s="58"/>
      <c r="AJ117" s="58"/>
      <c r="AK117" s="58"/>
      <c r="AL117" s="58"/>
      <c r="AM117" s="58"/>
      <c r="AN117" s="58"/>
      <c r="AO117" s="58"/>
      <c r="AP117" s="58"/>
      <c r="AQ117" s="58"/>
      <c r="AR117" s="58"/>
      <c r="AS117" s="58"/>
      <c r="AT117" s="58"/>
    </row>
    <row r="118" spans="2:46" x14ac:dyDescent="0.35">
      <c r="B118" s="52"/>
      <c r="C118" s="53"/>
      <c r="D118" s="53"/>
      <c r="E118" s="53"/>
      <c r="F118" s="53"/>
      <c r="G118" s="53"/>
      <c r="H118" s="53"/>
      <c r="I118" s="53"/>
      <c r="J118" s="53"/>
      <c r="K118" s="53"/>
      <c r="L118" s="53"/>
      <c r="M118" s="53"/>
      <c r="N118" s="53"/>
      <c r="O118" s="53"/>
      <c r="P118" s="53"/>
      <c r="Q118" s="53"/>
      <c r="R118" s="53"/>
      <c r="S118" s="53"/>
      <c r="T118" s="54"/>
      <c r="W118" s="58"/>
      <c r="X118" s="58"/>
      <c r="Y118" s="58"/>
      <c r="Z118" s="58"/>
      <c r="AA118" s="58"/>
      <c r="AB118" s="58"/>
      <c r="AC118" s="58"/>
      <c r="AD118" s="58"/>
      <c r="AE118" s="58"/>
      <c r="AF118" s="58"/>
      <c r="AG118" s="58"/>
      <c r="AH118" s="58"/>
      <c r="AI118" s="58"/>
      <c r="AJ118" s="58"/>
      <c r="AK118" s="58"/>
      <c r="AL118" s="58"/>
      <c r="AM118" s="58"/>
      <c r="AN118" s="58"/>
      <c r="AO118" s="58"/>
      <c r="AP118" s="58"/>
      <c r="AQ118" s="58"/>
      <c r="AR118" s="58"/>
      <c r="AS118" s="58"/>
      <c r="AT118" s="58"/>
    </row>
    <row r="119" spans="2:46" x14ac:dyDescent="0.35">
      <c r="B119" s="52"/>
      <c r="C119" s="53"/>
      <c r="D119" s="53"/>
      <c r="E119" s="53"/>
      <c r="F119" s="53"/>
      <c r="G119" s="53"/>
      <c r="H119" s="53"/>
      <c r="I119" s="53"/>
      <c r="J119" s="53"/>
      <c r="K119" s="53"/>
      <c r="L119" s="53"/>
      <c r="M119" s="53"/>
      <c r="N119" s="53"/>
      <c r="O119" s="53"/>
      <c r="P119" s="53"/>
      <c r="Q119" s="53"/>
      <c r="R119" s="53"/>
      <c r="S119" s="53"/>
      <c r="T119" s="54"/>
      <c r="W119" s="58"/>
      <c r="X119" s="58"/>
      <c r="Y119" s="58"/>
      <c r="Z119" s="58"/>
      <c r="AA119" s="58"/>
      <c r="AB119" s="58"/>
      <c r="AC119" s="58"/>
      <c r="AD119" s="58"/>
      <c r="AE119" s="58"/>
      <c r="AF119" s="58"/>
      <c r="AG119" s="58"/>
      <c r="AH119" s="58"/>
      <c r="AI119" s="58"/>
      <c r="AJ119" s="58"/>
      <c r="AK119" s="58"/>
      <c r="AL119" s="58"/>
      <c r="AM119" s="58"/>
      <c r="AN119" s="58"/>
      <c r="AO119" s="58"/>
      <c r="AP119" s="58"/>
      <c r="AQ119" s="58"/>
      <c r="AR119" s="58"/>
      <c r="AS119" s="58"/>
      <c r="AT119" s="58"/>
    </row>
    <row r="120" spans="2:46" x14ac:dyDescent="0.35">
      <c r="B120" s="52"/>
      <c r="C120" s="333" t="s">
        <v>23</v>
      </c>
      <c r="D120" s="334"/>
      <c r="E120" s="58"/>
      <c r="F120" s="58"/>
      <c r="G120" s="58"/>
      <c r="H120" s="53"/>
      <c r="I120" s="53"/>
      <c r="J120" s="53"/>
      <c r="K120" s="53"/>
      <c r="L120" s="53"/>
      <c r="M120" s="53"/>
      <c r="N120" s="53"/>
      <c r="O120" s="53"/>
      <c r="P120" s="53"/>
      <c r="Q120" s="53"/>
      <c r="R120" s="53"/>
      <c r="S120" s="53"/>
      <c r="T120" s="54"/>
    </row>
    <row r="121" spans="2:46" x14ac:dyDescent="0.35">
      <c r="B121" s="52"/>
      <c r="C121" s="150" t="s">
        <v>24</v>
      </c>
      <c r="D121" s="151" t="s">
        <v>25</v>
      </c>
      <c r="E121" s="13"/>
      <c r="F121" s="14"/>
      <c r="G121" s="14"/>
      <c r="H121" s="93"/>
      <c r="I121" s="53"/>
      <c r="J121" s="53"/>
      <c r="K121" s="53"/>
      <c r="L121" s="53"/>
      <c r="M121" s="53"/>
      <c r="N121" s="53"/>
      <c r="O121" s="53"/>
      <c r="P121" s="53"/>
      <c r="Q121" s="53"/>
      <c r="R121" s="53"/>
      <c r="S121" s="53"/>
      <c r="T121" s="54"/>
    </row>
    <row r="122" spans="2:46" x14ac:dyDescent="0.35">
      <c r="B122" s="52"/>
      <c r="C122" s="44">
        <v>1997</v>
      </c>
      <c r="D122" s="152">
        <v>172005</v>
      </c>
      <c r="E122" s="13"/>
      <c r="F122" s="153"/>
      <c r="G122" s="153"/>
      <c r="H122" s="153"/>
      <c r="I122" s="53"/>
      <c r="J122" s="53"/>
      <c r="K122" s="53"/>
      <c r="L122" s="53"/>
      <c r="M122" s="53"/>
      <c r="N122" s="53"/>
      <c r="O122" s="53"/>
      <c r="P122" s="53"/>
      <c r="Q122" s="53"/>
      <c r="R122" s="53"/>
      <c r="S122" s="53"/>
      <c r="T122" s="54"/>
    </row>
    <row r="123" spans="2:46" x14ac:dyDescent="0.35">
      <c r="B123" s="52"/>
      <c r="C123" s="44">
        <v>1998</v>
      </c>
      <c r="D123" s="152">
        <v>203826</v>
      </c>
      <c r="E123" s="13"/>
      <c r="F123" s="154"/>
      <c r="G123" s="155"/>
      <c r="H123" s="156"/>
      <c r="I123" s="53"/>
      <c r="J123" s="53"/>
      <c r="K123" s="53"/>
      <c r="L123" s="53"/>
      <c r="M123" s="53"/>
      <c r="N123" s="53"/>
      <c r="O123" s="53"/>
      <c r="P123" s="53"/>
      <c r="Q123" s="53"/>
      <c r="R123" s="53"/>
      <c r="S123" s="53"/>
      <c r="T123" s="54"/>
    </row>
    <row r="124" spans="2:46" x14ac:dyDescent="0.35">
      <c r="B124" s="52"/>
      <c r="C124" s="44">
        <v>1999</v>
      </c>
      <c r="D124" s="152">
        <v>236460</v>
      </c>
      <c r="E124" s="13"/>
      <c r="F124" s="153"/>
      <c r="G124" s="155"/>
      <c r="H124" s="156"/>
      <c r="I124" s="53"/>
      <c r="J124" s="53"/>
      <c r="K124" s="53"/>
      <c r="L124" s="53"/>
      <c r="M124" s="53"/>
      <c r="N124" s="53"/>
      <c r="O124" s="53"/>
      <c r="P124" s="53"/>
      <c r="Q124" s="53"/>
      <c r="R124" s="53"/>
      <c r="S124" s="53"/>
      <c r="T124" s="54"/>
    </row>
    <row r="125" spans="2:46" x14ac:dyDescent="0.35">
      <c r="B125" s="52"/>
      <c r="C125" s="44">
        <v>2000</v>
      </c>
      <c r="D125" s="152">
        <v>260100</v>
      </c>
      <c r="E125" s="13"/>
      <c r="F125" s="153"/>
      <c r="G125" s="155"/>
      <c r="H125" s="156"/>
      <c r="I125" s="53"/>
      <c r="J125" s="53"/>
      <c r="K125" s="53"/>
      <c r="L125" s="53"/>
      <c r="M125" s="53"/>
      <c r="N125" s="53"/>
      <c r="O125" s="53"/>
      <c r="P125" s="53"/>
      <c r="Q125" s="53"/>
      <c r="R125" s="53"/>
      <c r="S125" s="53"/>
      <c r="T125" s="54"/>
    </row>
    <row r="126" spans="2:46" x14ac:dyDescent="0.35">
      <c r="B126" s="52"/>
      <c r="C126" s="44">
        <v>2001</v>
      </c>
      <c r="D126" s="152">
        <v>286000</v>
      </c>
      <c r="E126" s="13"/>
      <c r="F126" s="153"/>
      <c r="G126" s="155"/>
      <c r="H126" s="156"/>
      <c r="I126" s="53"/>
      <c r="J126" s="53"/>
      <c r="K126" s="53"/>
      <c r="L126" s="53"/>
      <c r="M126" s="53"/>
      <c r="N126" s="2"/>
      <c r="O126" s="53"/>
      <c r="P126" s="53"/>
      <c r="Q126" s="53"/>
      <c r="R126" s="53"/>
      <c r="S126" s="53"/>
      <c r="T126" s="54"/>
    </row>
    <row r="127" spans="2:46" x14ac:dyDescent="0.35">
      <c r="B127" s="52"/>
      <c r="C127" s="44">
        <v>2002</v>
      </c>
      <c r="D127" s="152">
        <v>309000</v>
      </c>
      <c r="E127" s="13"/>
      <c r="F127" s="14"/>
      <c r="G127" s="14"/>
      <c r="H127" s="14"/>
      <c r="I127" s="53"/>
      <c r="J127" s="53"/>
      <c r="K127" s="53"/>
      <c r="L127" s="53"/>
      <c r="M127" s="53"/>
      <c r="N127" s="2"/>
      <c r="O127" s="53"/>
      <c r="P127" s="53"/>
      <c r="Q127" s="53"/>
      <c r="R127" s="53"/>
      <c r="S127" s="53"/>
      <c r="T127" s="54"/>
    </row>
    <row r="128" spans="2:46" x14ac:dyDescent="0.35">
      <c r="B128" s="52"/>
      <c r="C128" s="44">
        <v>2003</v>
      </c>
      <c r="D128" s="152">
        <v>332000</v>
      </c>
      <c r="E128" s="13"/>
      <c r="F128" s="14"/>
      <c r="G128" s="14"/>
      <c r="H128" s="14"/>
      <c r="I128" s="53"/>
      <c r="J128" s="53"/>
      <c r="K128" s="53"/>
      <c r="L128" s="53"/>
      <c r="M128" s="53"/>
      <c r="N128" s="2"/>
      <c r="O128" s="53"/>
      <c r="P128" s="53"/>
      <c r="Q128" s="53"/>
      <c r="R128" s="53"/>
      <c r="S128" s="53"/>
      <c r="T128" s="54"/>
    </row>
    <row r="129" spans="2:20" x14ac:dyDescent="0.35">
      <c r="B129" s="52"/>
      <c r="C129" s="44">
        <v>2004</v>
      </c>
      <c r="D129" s="152">
        <v>358000</v>
      </c>
      <c r="E129" s="13"/>
      <c r="F129" s="14"/>
      <c r="G129" s="14"/>
      <c r="H129" s="14"/>
      <c r="I129" s="53"/>
      <c r="J129" s="53"/>
      <c r="K129" s="53"/>
      <c r="L129" s="53"/>
      <c r="M129" s="53"/>
      <c r="N129" s="2"/>
      <c r="O129" s="53"/>
      <c r="P129" s="53"/>
      <c r="Q129" s="53"/>
      <c r="R129" s="53"/>
      <c r="S129" s="53"/>
      <c r="T129" s="54"/>
    </row>
    <row r="130" spans="2:20" x14ac:dyDescent="0.35">
      <c r="B130" s="52"/>
      <c r="C130" s="44">
        <v>2005</v>
      </c>
      <c r="D130" s="152">
        <v>381500</v>
      </c>
      <c r="E130" s="13"/>
      <c r="F130" s="14"/>
      <c r="G130" s="14"/>
      <c r="H130" s="14"/>
      <c r="I130" s="53"/>
      <c r="J130" s="53"/>
      <c r="K130" s="53"/>
      <c r="L130" s="53"/>
      <c r="M130" s="53"/>
      <c r="N130" s="2"/>
      <c r="O130" s="53"/>
      <c r="P130" s="53"/>
      <c r="Q130" s="53"/>
      <c r="R130" s="53"/>
      <c r="S130" s="53"/>
      <c r="T130" s="54"/>
    </row>
    <row r="131" spans="2:20" x14ac:dyDescent="0.35">
      <c r="B131" s="52"/>
      <c r="C131" s="44">
        <v>2006</v>
      </c>
      <c r="D131" s="152">
        <v>408000</v>
      </c>
      <c r="E131" s="13"/>
      <c r="F131" s="13"/>
      <c r="G131" s="14"/>
      <c r="H131" s="14"/>
      <c r="I131" s="53"/>
      <c r="J131" s="53"/>
      <c r="K131" s="53"/>
      <c r="L131" s="53"/>
      <c r="M131" s="53"/>
      <c r="N131" s="2"/>
      <c r="O131" s="53"/>
      <c r="P131" s="53"/>
      <c r="Q131" s="53"/>
      <c r="R131" s="53"/>
      <c r="S131" s="53"/>
      <c r="T131" s="54"/>
    </row>
    <row r="132" spans="2:20" x14ac:dyDescent="0.35">
      <c r="B132" s="52"/>
      <c r="C132" s="44">
        <v>2007</v>
      </c>
      <c r="D132" s="152">
        <v>433700</v>
      </c>
      <c r="E132" s="13"/>
      <c r="F132" s="13"/>
      <c r="G132" s="13"/>
      <c r="H132" s="53"/>
      <c r="I132" s="53"/>
      <c r="J132" s="53"/>
      <c r="K132" s="53"/>
      <c r="L132" s="53"/>
      <c r="M132" s="53"/>
      <c r="N132" s="53"/>
      <c r="O132" s="53"/>
      <c r="P132" s="53"/>
      <c r="Q132" s="53"/>
      <c r="R132" s="53"/>
      <c r="S132" s="53"/>
      <c r="T132" s="54"/>
    </row>
    <row r="133" spans="2:20" x14ac:dyDescent="0.35">
      <c r="B133" s="52"/>
      <c r="C133" s="44">
        <v>2008</v>
      </c>
      <c r="D133" s="152">
        <v>461500</v>
      </c>
      <c r="E133" s="13"/>
      <c r="F133" s="13"/>
      <c r="G133" s="13"/>
      <c r="H133" s="53"/>
      <c r="I133" s="53"/>
      <c r="J133" s="53"/>
      <c r="K133" s="53"/>
      <c r="L133" s="53"/>
      <c r="M133" s="53"/>
      <c r="N133" s="53"/>
      <c r="O133" s="53"/>
      <c r="P133" s="53"/>
      <c r="Q133" s="53"/>
      <c r="R133" s="53"/>
      <c r="S133" s="53"/>
      <c r="T133" s="54"/>
    </row>
    <row r="134" spans="2:20" x14ac:dyDescent="0.35">
      <c r="B134" s="52"/>
      <c r="C134" s="44">
        <v>2009</v>
      </c>
      <c r="D134" s="8">
        <v>496900</v>
      </c>
      <c r="E134" s="58"/>
      <c r="F134" s="58"/>
      <c r="G134" s="58"/>
      <c r="H134" s="53"/>
      <c r="I134" s="53"/>
      <c r="J134" s="53"/>
      <c r="K134" s="53"/>
      <c r="L134" s="53"/>
      <c r="M134" s="53"/>
      <c r="N134" s="53"/>
      <c r="O134" s="53"/>
      <c r="P134" s="53"/>
      <c r="Q134" s="53"/>
      <c r="R134" s="53"/>
      <c r="S134" s="53"/>
      <c r="T134" s="54"/>
    </row>
    <row r="135" spans="2:20" x14ac:dyDescent="0.35">
      <c r="B135" s="52"/>
      <c r="C135" s="44">
        <v>2010</v>
      </c>
      <c r="D135" s="8">
        <v>515000</v>
      </c>
      <c r="E135" s="58"/>
      <c r="F135" s="58"/>
      <c r="G135" s="58"/>
      <c r="H135" s="53"/>
      <c r="I135" s="53"/>
      <c r="J135" s="53"/>
      <c r="K135" s="53"/>
      <c r="L135" s="53"/>
      <c r="M135" s="53"/>
      <c r="N135" s="53"/>
      <c r="O135" s="53"/>
      <c r="P135" s="53"/>
      <c r="Q135" s="53"/>
      <c r="R135" s="53"/>
      <c r="S135" s="53"/>
      <c r="T135" s="54"/>
    </row>
    <row r="136" spans="2:20" x14ac:dyDescent="0.35">
      <c r="B136" s="52"/>
      <c r="C136" s="44">
        <v>2011</v>
      </c>
      <c r="D136" s="8">
        <v>535600</v>
      </c>
      <c r="E136" s="58"/>
      <c r="F136" s="58"/>
      <c r="G136" s="58"/>
      <c r="H136" s="53"/>
      <c r="I136" s="53"/>
      <c r="J136" s="53"/>
      <c r="K136" s="53"/>
      <c r="L136" s="53"/>
      <c r="M136" s="53"/>
      <c r="N136" s="53"/>
      <c r="O136" s="53"/>
      <c r="P136" s="53"/>
      <c r="Q136" s="53"/>
      <c r="R136" s="53"/>
      <c r="S136" s="53"/>
      <c r="T136" s="54"/>
    </row>
    <row r="137" spans="2:20" x14ac:dyDescent="0.35">
      <c r="B137" s="52"/>
      <c r="C137" s="44">
        <v>2012</v>
      </c>
      <c r="D137" s="8">
        <v>566700</v>
      </c>
      <c r="E137" s="58"/>
      <c r="F137" s="58"/>
      <c r="G137" s="58"/>
      <c r="H137" s="53"/>
      <c r="I137" s="53"/>
      <c r="J137" s="53"/>
      <c r="K137" s="53"/>
      <c r="L137" s="53"/>
      <c r="M137" s="53"/>
      <c r="N137" s="53"/>
      <c r="O137" s="53"/>
      <c r="P137" s="53"/>
      <c r="Q137" s="53"/>
      <c r="R137" s="53"/>
      <c r="S137" s="53"/>
      <c r="T137" s="54"/>
    </row>
    <row r="138" spans="2:20" x14ac:dyDescent="0.35">
      <c r="B138" s="52"/>
      <c r="C138" s="44">
        <v>2013</v>
      </c>
      <c r="D138" s="8">
        <v>589500</v>
      </c>
      <c r="E138" s="58"/>
      <c r="F138" s="58"/>
      <c r="G138" s="58"/>
      <c r="H138" s="53"/>
      <c r="I138" s="53"/>
      <c r="J138" s="53"/>
      <c r="K138" s="53"/>
      <c r="L138" s="53"/>
      <c r="M138" s="53"/>
      <c r="N138" s="53"/>
      <c r="O138" s="53"/>
      <c r="P138" s="53"/>
      <c r="Q138" s="53"/>
      <c r="R138" s="53"/>
      <c r="S138" s="53"/>
      <c r="T138" s="54"/>
    </row>
    <row r="139" spans="2:20" x14ac:dyDescent="0.35">
      <c r="B139" s="52"/>
      <c r="C139" s="44">
        <v>2014</v>
      </c>
      <c r="D139" s="8">
        <v>616000</v>
      </c>
      <c r="E139" s="53"/>
      <c r="F139" s="53"/>
      <c r="G139" s="53"/>
      <c r="H139" s="53"/>
      <c r="I139" s="53"/>
      <c r="J139" s="53"/>
      <c r="K139" s="53"/>
      <c r="L139" s="53"/>
      <c r="M139" s="53"/>
      <c r="N139" s="53"/>
      <c r="O139" s="53"/>
      <c r="P139" s="53"/>
      <c r="Q139" s="53"/>
      <c r="R139" s="53"/>
      <c r="S139" s="53"/>
      <c r="T139" s="54"/>
    </row>
    <row r="140" spans="2:20" x14ac:dyDescent="0.35">
      <c r="B140" s="52"/>
      <c r="C140" s="44">
        <v>2015</v>
      </c>
      <c r="D140" s="8">
        <v>644350</v>
      </c>
      <c r="E140" s="53"/>
      <c r="F140" s="53"/>
      <c r="G140" s="53"/>
      <c r="H140" s="53"/>
      <c r="I140" s="53"/>
      <c r="J140" s="53"/>
      <c r="K140" s="53"/>
      <c r="L140" s="53"/>
      <c r="M140" s="53"/>
      <c r="N140" s="53"/>
      <c r="O140" s="53"/>
      <c r="P140" s="53"/>
      <c r="Q140" s="53"/>
      <c r="R140" s="53"/>
      <c r="S140" s="53"/>
      <c r="T140" s="54"/>
    </row>
    <row r="141" spans="2:20" x14ac:dyDescent="0.35">
      <c r="B141" s="52"/>
      <c r="C141" s="44">
        <v>2016</v>
      </c>
      <c r="D141" s="8">
        <v>689455</v>
      </c>
      <c r="E141" s="53"/>
      <c r="F141" s="53"/>
      <c r="G141" s="53"/>
      <c r="H141" s="53"/>
      <c r="I141" s="53"/>
      <c r="J141" s="53"/>
      <c r="K141" s="53"/>
      <c r="L141" s="53"/>
      <c r="M141" s="53"/>
      <c r="N141" s="53"/>
      <c r="O141" s="53"/>
      <c r="P141" s="53"/>
      <c r="Q141" s="53"/>
      <c r="R141" s="53"/>
      <c r="S141" s="53"/>
      <c r="T141" s="54"/>
    </row>
    <row r="142" spans="2:20" x14ac:dyDescent="0.35">
      <c r="B142" s="52"/>
      <c r="C142" s="44">
        <v>2017</v>
      </c>
      <c r="D142" s="8">
        <v>737717</v>
      </c>
      <c r="E142" s="53"/>
      <c r="F142" s="53"/>
      <c r="G142" s="53"/>
      <c r="H142" s="53"/>
      <c r="I142" s="53"/>
      <c r="J142" s="53"/>
      <c r="K142" s="53"/>
      <c r="L142" s="53"/>
      <c r="M142" s="53"/>
      <c r="N142" s="53"/>
      <c r="O142" s="53"/>
      <c r="P142" s="53"/>
      <c r="Q142" s="53"/>
      <c r="R142" s="53"/>
      <c r="S142" s="53"/>
      <c r="T142" s="54"/>
    </row>
    <row r="143" spans="2:20" x14ac:dyDescent="0.35">
      <c r="B143" s="52"/>
      <c r="C143" s="44">
        <v>2018</v>
      </c>
      <c r="D143" s="8">
        <v>781242</v>
      </c>
      <c r="E143" s="53"/>
      <c r="F143" s="53"/>
      <c r="G143" s="53"/>
      <c r="H143" s="53"/>
      <c r="I143" s="53"/>
      <c r="J143" s="53"/>
      <c r="K143" s="53"/>
      <c r="L143" s="53"/>
      <c r="M143" s="53"/>
      <c r="N143" s="53"/>
      <c r="O143" s="53"/>
      <c r="P143" s="53"/>
      <c r="Q143" s="53"/>
      <c r="R143" s="53"/>
      <c r="S143" s="53"/>
      <c r="T143" s="54"/>
    </row>
    <row r="144" spans="2:20" ht="24" thickBot="1" x14ac:dyDescent="0.4">
      <c r="B144" s="89"/>
      <c r="C144" s="90"/>
      <c r="D144" s="90"/>
      <c r="E144" s="90"/>
      <c r="F144" s="90"/>
      <c r="G144" s="90"/>
      <c r="H144" s="90"/>
      <c r="I144" s="90"/>
      <c r="J144" s="90"/>
      <c r="K144" s="90"/>
      <c r="L144" s="90"/>
      <c r="M144" s="90"/>
      <c r="N144" s="90"/>
      <c r="O144" s="90"/>
      <c r="P144" s="90"/>
      <c r="Q144" s="90"/>
      <c r="R144" s="90"/>
      <c r="S144" s="90"/>
      <c r="T144" s="91"/>
    </row>
    <row r="145" spans="2:20" x14ac:dyDescent="0.35">
      <c r="B145" s="53"/>
      <c r="C145" s="53"/>
      <c r="D145" s="53"/>
      <c r="E145" s="53"/>
      <c r="F145" s="53"/>
      <c r="G145" s="53"/>
      <c r="H145" s="53"/>
      <c r="I145" s="53"/>
      <c r="J145" s="53"/>
      <c r="K145" s="53"/>
      <c r="L145" s="53"/>
      <c r="M145" s="53"/>
      <c r="N145" s="53"/>
      <c r="O145" s="53"/>
      <c r="P145" s="53"/>
      <c r="Q145" s="53"/>
      <c r="R145" s="53"/>
      <c r="S145" s="53"/>
      <c r="T145" s="53"/>
    </row>
    <row r="146" spans="2:20" x14ac:dyDescent="0.35">
      <c r="B146" s="53"/>
      <c r="C146" s="53"/>
      <c r="D146" s="53"/>
      <c r="E146" s="53"/>
      <c r="F146" s="53"/>
      <c r="G146" s="53"/>
      <c r="H146" s="53"/>
      <c r="I146" s="53"/>
      <c r="J146" s="53"/>
      <c r="K146" s="53"/>
      <c r="L146" s="53"/>
      <c r="M146" s="53"/>
      <c r="N146" s="53"/>
      <c r="O146" s="53"/>
      <c r="P146" s="53"/>
      <c r="Q146" s="53"/>
      <c r="R146" s="53"/>
      <c r="S146" s="53"/>
      <c r="T146" s="53"/>
    </row>
    <row r="147" spans="2:20" x14ac:dyDescent="0.35">
      <c r="B147" s="53"/>
      <c r="C147" s="53"/>
      <c r="D147" s="53"/>
      <c r="E147" s="53"/>
      <c r="F147" s="53"/>
      <c r="G147" s="53"/>
      <c r="H147" s="53"/>
      <c r="I147" s="53"/>
      <c r="J147" s="53"/>
      <c r="K147" s="53"/>
      <c r="L147" s="53"/>
      <c r="M147" s="53"/>
      <c r="N147" s="53"/>
      <c r="O147" s="53"/>
      <c r="P147" s="53"/>
      <c r="Q147" s="53"/>
      <c r="R147" s="53"/>
      <c r="S147" s="53"/>
      <c r="T147" s="53"/>
    </row>
    <row r="148" spans="2:20" x14ac:dyDescent="0.35">
      <c r="B148" s="53"/>
      <c r="C148" s="53"/>
      <c r="D148" s="53"/>
      <c r="E148" s="53"/>
      <c r="F148" s="53"/>
      <c r="G148" s="53"/>
      <c r="H148" s="53"/>
      <c r="I148" s="53"/>
      <c r="J148" s="53"/>
      <c r="K148" s="53"/>
      <c r="L148" s="53"/>
      <c r="M148" s="53"/>
      <c r="N148" s="53"/>
      <c r="O148" s="53"/>
      <c r="P148" s="53"/>
      <c r="Q148" s="53"/>
      <c r="R148" s="53"/>
      <c r="S148" s="53"/>
      <c r="T148" s="53"/>
    </row>
    <row r="149" spans="2:20" x14ac:dyDescent="0.35">
      <c r="B149" s="53"/>
      <c r="C149" s="53"/>
      <c r="D149" s="53"/>
      <c r="E149" s="53"/>
      <c r="F149" s="53"/>
      <c r="G149" s="53"/>
      <c r="H149" s="53"/>
      <c r="I149" s="53"/>
      <c r="J149" s="53"/>
      <c r="K149" s="53"/>
      <c r="L149" s="53"/>
      <c r="M149" s="53"/>
      <c r="N149" s="53"/>
      <c r="O149" s="53"/>
      <c r="P149" s="53"/>
      <c r="Q149" s="53"/>
      <c r="R149" s="53"/>
      <c r="S149" s="53"/>
      <c r="T149" s="53"/>
    </row>
  </sheetData>
  <protectedRanges>
    <protectedRange sqref="N126:N131" name="Rango1_2_1"/>
  </protectedRanges>
  <mergeCells count="153">
    <mergeCell ref="C120:D120"/>
    <mergeCell ref="I57:J57"/>
    <mergeCell ref="K100:M100"/>
    <mergeCell ref="K101:M101"/>
    <mergeCell ref="K102:M102"/>
    <mergeCell ref="B106:M106"/>
    <mergeCell ref="P106:R106"/>
    <mergeCell ref="B107:M107"/>
    <mergeCell ref="P107:R107"/>
    <mergeCell ref="B108:N108"/>
    <mergeCell ref="P108:R108"/>
    <mergeCell ref="P103:R103"/>
    <mergeCell ref="P86:P88"/>
    <mergeCell ref="Q86:Q88"/>
    <mergeCell ref="R86:R87"/>
    <mergeCell ref="B81:J81"/>
    <mergeCell ref="K81:N81"/>
    <mergeCell ref="B82:J82"/>
    <mergeCell ref="K82:N82"/>
    <mergeCell ref="C86:C88"/>
    <mergeCell ref="D86:D88"/>
    <mergeCell ref="E86:E88"/>
    <mergeCell ref="F86:F88"/>
    <mergeCell ref="B78:D78"/>
    <mergeCell ref="X103:AT104"/>
    <mergeCell ref="B104:M104"/>
    <mergeCell ref="P104:R104"/>
    <mergeCell ref="B105:M105"/>
    <mergeCell ref="P105:R105"/>
    <mergeCell ref="X91:AT93"/>
    <mergeCell ref="B100:J100"/>
    <mergeCell ref="N100:N102"/>
    <mergeCell ref="P100:R102"/>
    <mergeCell ref="B101:J101"/>
    <mergeCell ref="B102:J102"/>
    <mergeCell ref="O100:O102"/>
    <mergeCell ref="S86:S87"/>
    <mergeCell ref="T86:T87"/>
    <mergeCell ref="G87:G88"/>
    <mergeCell ref="J86:J88"/>
    <mergeCell ref="K86:K88"/>
    <mergeCell ref="L86:L88"/>
    <mergeCell ref="M86:M88"/>
    <mergeCell ref="N86:N88"/>
    <mergeCell ref="O86:O88"/>
    <mergeCell ref="H86:H88"/>
    <mergeCell ref="I86:I88"/>
    <mergeCell ref="F78:H78"/>
    <mergeCell ref="B79:J79"/>
    <mergeCell ref="K79:N79"/>
    <mergeCell ref="B80:J80"/>
    <mergeCell ref="K80:N80"/>
    <mergeCell ref="B72:T72"/>
    <mergeCell ref="B73:T74"/>
    <mergeCell ref="B75:J75"/>
    <mergeCell ref="K75:N75"/>
    <mergeCell ref="O75:O82"/>
    <mergeCell ref="P75:R82"/>
    <mergeCell ref="B76:D76"/>
    <mergeCell ref="F76:H76"/>
    <mergeCell ref="B77:D77"/>
    <mergeCell ref="F77:H77"/>
    <mergeCell ref="F65:G65"/>
    <mergeCell ref="I65:K65"/>
    <mergeCell ref="N65:P65"/>
    <mergeCell ref="F66:P66"/>
    <mergeCell ref="I67:J67"/>
    <mergeCell ref="L67:M67"/>
    <mergeCell ref="N67:P67"/>
    <mergeCell ref="F63:G63"/>
    <mergeCell ref="I63:K63"/>
    <mergeCell ref="N63:P63"/>
    <mergeCell ref="F64:G64"/>
    <mergeCell ref="I64:K64"/>
    <mergeCell ref="N64:P64"/>
    <mergeCell ref="I55:J55"/>
    <mergeCell ref="I56:J56"/>
    <mergeCell ref="F59:H60"/>
    <mergeCell ref="I59:P60"/>
    <mergeCell ref="F62:H62"/>
    <mergeCell ref="I62:K62"/>
    <mergeCell ref="L62:M62"/>
    <mergeCell ref="N62:P62"/>
    <mergeCell ref="I49:J49"/>
    <mergeCell ref="L49:M49"/>
    <mergeCell ref="N49:P49"/>
    <mergeCell ref="F51:P51"/>
    <mergeCell ref="I53:J53"/>
    <mergeCell ref="I54:J54"/>
    <mergeCell ref="F47:G47"/>
    <mergeCell ref="I47:K47"/>
    <mergeCell ref="N47:P47"/>
    <mergeCell ref="F48:G48"/>
    <mergeCell ref="I48:K48"/>
    <mergeCell ref="N48:P48"/>
    <mergeCell ref="F45:G45"/>
    <mergeCell ref="I45:K45"/>
    <mergeCell ref="N45:P45"/>
    <mergeCell ref="F46:G46"/>
    <mergeCell ref="I46:K46"/>
    <mergeCell ref="N46:P46"/>
    <mergeCell ref="I37:J37"/>
    <mergeCell ref="I38:J38"/>
    <mergeCell ref="I39:J39"/>
    <mergeCell ref="F41:H42"/>
    <mergeCell ref="I41:P42"/>
    <mergeCell ref="F44:H44"/>
    <mergeCell ref="I44:K44"/>
    <mergeCell ref="L44:M44"/>
    <mergeCell ref="N44:P44"/>
    <mergeCell ref="I31:J31"/>
    <mergeCell ref="L31:M31"/>
    <mergeCell ref="N31:P31"/>
    <mergeCell ref="F33:P33"/>
    <mergeCell ref="I35:J35"/>
    <mergeCell ref="I36:J36"/>
    <mergeCell ref="F29:G29"/>
    <mergeCell ref="I29:K29"/>
    <mergeCell ref="N29:P29"/>
    <mergeCell ref="F30:G30"/>
    <mergeCell ref="I30:K30"/>
    <mergeCell ref="N30:P30"/>
    <mergeCell ref="F27:G27"/>
    <mergeCell ref="I27:K27"/>
    <mergeCell ref="N27:P27"/>
    <mergeCell ref="F28:G28"/>
    <mergeCell ref="I28:K28"/>
    <mergeCell ref="N28:P28"/>
    <mergeCell ref="F25:G25"/>
    <mergeCell ref="I25:K25"/>
    <mergeCell ref="N25:P25"/>
    <mergeCell ref="F26:G26"/>
    <mergeCell ref="I26:K26"/>
    <mergeCell ref="N26:P26"/>
    <mergeCell ref="F24:H24"/>
    <mergeCell ref="I24:K24"/>
    <mergeCell ref="L24:M24"/>
    <mergeCell ref="N24:P24"/>
    <mergeCell ref="F11:P11"/>
    <mergeCell ref="F12:P12"/>
    <mergeCell ref="I14:J14"/>
    <mergeCell ref="I15:J15"/>
    <mergeCell ref="I16:J16"/>
    <mergeCell ref="I17:J17"/>
    <mergeCell ref="B1:R2"/>
    <mergeCell ref="B3:R4"/>
    <mergeCell ref="B5:D6"/>
    <mergeCell ref="E5:R6"/>
    <mergeCell ref="B8:T9"/>
    <mergeCell ref="F10:P10"/>
    <mergeCell ref="I18:J18"/>
    <mergeCell ref="F21:H22"/>
    <mergeCell ref="I21:P22"/>
  </mergeCells>
  <conditionalFormatting sqref="N100 O75:O79">
    <cfRule type="containsText" dxfId="16" priority="1" operator="containsText" text="NO  CUMPLE">
      <formula>NOT(ISERROR(SEARCH("NO  CUMPLE",N75)))</formula>
    </cfRule>
    <cfRule type="containsText" dxfId="15" priority="2" operator="containsText" text="CUMPLE">
      <formula>NOT(ISERROR(SEARCH("CUMPLE",N75)))</formula>
    </cfRule>
  </conditionalFormatting>
  <dataValidations disablePrompts="1" count="1">
    <dataValidation type="list" allowBlank="1" showInputMessage="1" showErrorMessage="1" sqref="N126:N131">
      <formula1>$BD$202:$BD$203</formula1>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AT149"/>
  <sheetViews>
    <sheetView topLeftCell="A35" zoomScale="40" zoomScaleNormal="40" workbookViewId="0">
      <selection activeCell="A10" sqref="A10:XFD73"/>
    </sheetView>
  </sheetViews>
  <sheetFormatPr baseColWidth="10" defaultRowHeight="23.25" x14ac:dyDescent="0.35"/>
  <cols>
    <col min="1" max="2" width="11.42578125" style="47"/>
    <col min="3" max="3" width="17.7109375" style="47" customWidth="1"/>
    <col min="4" max="4" width="42.5703125" style="47" customWidth="1"/>
    <col min="5" max="5" width="31.5703125" style="47" customWidth="1"/>
    <col min="6" max="6" width="39.140625" style="47" customWidth="1"/>
    <col min="7" max="7" width="21.140625" style="47" customWidth="1"/>
    <col min="8" max="8" width="63.42578125" style="47" customWidth="1"/>
    <col min="9" max="10" width="43.85546875" style="47" customWidth="1"/>
    <col min="11" max="11" width="32.7109375" style="47" customWidth="1"/>
    <col min="12" max="12" width="39.5703125" style="47" customWidth="1"/>
    <col min="13" max="15" width="32.7109375" style="47" customWidth="1"/>
    <col min="16" max="16" width="33.140625" style="47" customWidth="1"/>
    <col min="17" max="17" width="44.42578125" style="47" customWidth="1"/>
    <col min="18" max="18" width="62.42578125" style="47" bestFit="1" customWidth="1"/>
    <col min="19" max="19" width="31.28515625" style="47" bestFit="1" customWidth="1"/>
    <col min="20" max="20" width="67" style="47" customWidth="1"/>
    <col min="21" max="22" width="11.42578125" style="47"/>
    <col min="23" max="23" width="76.85546875" style="47" customWidth="1"/>
    <col min="24" max="16384" width="11.42578125" style="47"/>
  </cols>
  <sheetData>
    <row r="1" spans="2:20" ht="43.5" customHeight="1" x14ac:dyDescent="0.35">
      <c r="B1" s="208" t="s">
        <v>108</v>
      </c>
      <c r="C1" s="209"/>
      <c r="D1" s="209"/>
      <c r="E1" s="209"/>
      <c r="F1" s="209"/>
      <c r="G1" s="209"/>
      <c r="H1" s="209"/>
      <c r="I1" s="209"/>
      <c r="J1" s="209"/>
      <c r="K1" s="209"/>
      <c r="L1" s="209"/>
      <c r="M1" s="209"/>
      <c r="N1" s="209"/>
      <c r="O1" s="209"/>
      <c r="P1" s="209"/>
      <c r="Q1" s="209"/>
      <c r="R1" s="210"/>
      <c r="S1" s="45"/>
      <c r="T1" s="46"/>
    </row>
    <row r="2" spans="2:20" ht="60" customHeight="1" thickBot="1" x14ac:dyDescent="0.4">
      <c r="B2" s="211"/>
      <c r="C2" s="212"/>
      <c r="D2" s="212"/>
      <c r="E2" s="212"/>
      <c r="F2" s="212"/>
      <c r="G2" s="212"/>
      <c r="H2" s="212"/>
      <c r="I2" s="212"/>
      <c r="J2" s="212"/>
      <c r="K2" s="212"/>
      <c r="L2" s="212"/>
      <c r="M2" s="212"/>
      <c r="N2" s="212"/>
      <c r="O2" s="212"/>
      <c r="P2" s="212"/>
      <c r="Q2" s="212"/>
      <c r="R2" s="213"/>
      <c r="S2" s="48"/>
      <c r="T2" s="49"/>
    </row>
    <row r="3" spans="2:20" ht="69" customHeight="1" x14ac:dyDescent="0.35">
      <c r="B3" s="214" t="s">
        <v>241</v>
      </c>
      <c r="C3" s="215"/>
      <c r="D3" s="215"/>
      <c r="E3" s="215"/>
      <c r="F3" s="215"/>
      <c r="G3" s="215"/>
      <c r="H3" s="215"/>
      <c r="I3" s="215"/>
      <c r="J3" s="215"/>
      <c r="K3" s="215"/>
      <c r="L3" s="215"/>
      <c r="M3" s="215"/>
      <c r="N3" s="215"/>
      <c r="O3" s="215"/>
      <c r="P3" s="215"/>
      <c r="Q3" s="215"/>
      <c r="R3" s="216"/>
      <c r="S3" s="48"/>
      <c r="T3" s="49"/>
    </row>
    <row r="4" spans="2:20" x14ac:dyDescent="0.35">
      <c r="B4" s="217"/>
      <c r="C4" s="218"/>
      <c r="D4" s="218"/>
      <c r="E4" s="218"/>
      <c r="F4" s="218"/>
      <c r="G4" s="218"/>
      <c r="H4" s="218"/>
      <c r="I4" s="218"/>
      <c r="J4" s="218"/>
      <c r="K4" s="218"/>
      <c r="L4" s="218"/>
      <c r="M4" s="218"/>
      <c r="N4" s="218"/>
      <c r="O4" s="218"/>
      <c r="P4" s="218"/>
      <c r="Q4" s="218"/>
      <c r="R4" s="219"/>
      <c r="S4" s="48"/>
      <c r="T4" s="49"/>
    </row>
    <row r="5" spans="2:20" ht="15" customHeight="1" x14ac:dyDescent="0.35">
      <c r="B5" s="220" t="s">
        <v>35</v>
      </c>
      <c r="C5" s="221"/>
      <c r="D5" s="221"/>
      <c r="E5" s="348" t="s">
        <v>89</v>
      </c>
      <c r="F5" s="349"/>
      <c r="G5" s="349"/>
      <c r="H5" s="349"/>
      <c r="I5" s="349"/>
      <c r="J5" s="349"/>
      <c r="K5" s="349"/>
      <c r="L5" s="349"/>
      <c r="M5" s="349"/>
      <c r="N5" s="349"/>
      <c r="O5" s="349"/>
      <c r="P5" s="349"/>
      <c r="Q5" s="349"/>
      <c r="R5" s="350"/>
      <c r="S5" s="48"/>
      <c r="T5" s="49"/>
    </row>
    <row r="6" spans="2:20" ht="39.75" customHeight="1" thickBot="1" x14ac:dyDescent="0.4">
      <c r="B6" s="211"/>
      <c r="C6" s="212"/>
      <c r="D6" s="212"/>
      <c r="E6" s="351"/>
      <c r="F6" s="352"/>
      <c r="G6" s="352"/>
      <c r="H6" s="352"/>
      <c r="I6" s="352"/>
      <c r="J6" s="352"/>
      <c r="K6" s="352"/>
      <c r="L6" s="352"/>
      <c r="M6" s="352"/>
      <c r="N6" s="352"/>
      <c r="O6" s="352"/>
      <c r="P6" s="352"/>
      <c r="Q6" s="352"/>
      <c r="R6" s="353"/>
      <c r="S6" s="50"/>
      <c r="T6" s="51"/>
    </row>
    <row r="7" spans="2:20" ht="24" thickBot="1" x14ac:dyDescent="0.4">
      <c r="B7" s="52"/>
      <c r="C7" s="53"/>
      <c r="D7" s="53"/>
      <c r="E7" s="53"/>
      <c r="F7" s="53"/>
      <c r="G7" s="53"/>
      <c r="H7" s="53"/>
      <c r="I7" s="53"/>
      <c r="J7" s="53"/>
      <c r="K7" s="53"/>
      <c r="L7" s="53"/>
      <c r="M7" s="53"/>
      <c r="N7" s="53"/>
      <c r="O7" s="53"/>
      <c r="P7" s="53"/>
      <c r="Q7" s="53"/>
      <c r="R7" s="53"/>
      <c r="S7" s="53"/>
      <c r="T7" s="54"/>
    </row>
    <row r="8" spans="2:20" ht="24" customHeight="1" x14ac:dyDescent="0.35">
      <c r="B8" s="228" t="s">
        <v>26</v>
      </c>
      <c r="C8" s="229"/>
      <c r="D8" s="229"/>
      <c r="E8" s="229"/>
      <c r="F8" s="229"/>
      <c r="G8" s="229"/>
      <c r="H8" s="229"/>
      <c r="I8" s="229"/>
      <c r="J8" s="229"/>
      <c r="K8" s="229"/>
      <c r="L8" s="229"/>
      <c r="M8" s="229"/>
      <c r="N8" s="229"/>
      <c r="O8" s="229"/>
      <c r="P8" s="229"/>
      <c r="Q8" s="229"/>
      <c r="R8" s="229"/>
      <c r="S8" s="229"/>
      <c r="T8" s="230"/>
    </row>
    <row r="9" spans="2:20" ht="24" thickBot="1" x14ac:dyDescent="0.4">
      <c r="B9" s="231"/>
      <c r="C9" s="232"/>
      <c r="D9" s="232"/>
      <c r="E9" s="232"/>
      <c r="F9" s="232"/>
      <c r="G9" s="232"/>
      <c r="H9" s="232"/>
      <c r="I9" s="232"/>
      <c r="J9" s="232"/>
      <c r="K9" s="232"/>
      <c r="L9" s="232"/>
      <c r="M9" s="232"/>
      <c r="N9" s="232"/>
      <c r="O9" s="232"/>
      <c r="P9" s="232"/>
      <c r="Q9" s="232"/>
      <c r="R9" s="232"/>
      <c r="S9" s="232"/>
      <c r="T9" s="233"/>
    </row>
    <row r="10" spans="2:20" ht="23.25" customHeight="1" x14ac:dyDescent="0.35">
      <c r="B10" s="3"/>
      <c r="C10" s="4"/>
      <c r="D10" s="4"/>
      <c r="E10" s="4"/>
      <c r="F10" s="234" t="s">
        <v>44</v>
      </c>
      <c r="G10" s="235"/>
      <c r="H10" s="235"/>
      <c r="I10" s="235"/>
      <c r="J10" s="235"/>
      <c r="K10" s="235"/>
      <c r="L10" s="235"/>
      <c r="M10" s="235"/>
      <c r="N10" s="235"/>
      <c r="O10" s="235"/>
      <c r="P10" s="236"/>
      <c r="Q10" s="4"/>
      <c r="R10" s="4"/>
      <c r="S10" s="4"/>
      <c r="T10" s="19"/>
    </row>
    <row r="11" spans="2:20" x14ac:dyDescent="0.35">
      <c r="B11" s="3"/>
      <c r="C11" s="4"/>
      <c r="D11" s="4"/>
      <c r="E11" s="4"/>
      <c r="F11" s="243"/>
      <c r="G11" s="244"/>
      <c r="H11" s="244"/>
      <c r="I11" s="244"/>
      <c r="J11" s="244"/>
      <c r="K11" s="244"/>
      <c r="L11" s="244"/>
      <c r="M11" s="244"/>
      <c r="N11" s="244"/>
      <c r="O11" s="244"/>
      <c r="P11" s="245"/>
      <c r="Q11" s="4"/>
      <c r="R11" s="4"/>
      <c r="S11" s="4"/>
      <c r="T11" s="19"/>
    </row>
    <row r="12" spans="2:20" x14ac:dyDescent="0.35">
      <c r="B12" s="3"/>
      <c r="C12" s="4"/>
      <c r="D12" s="4"/>
      <c r="E12" s="4"/>
      <c r="F12" s="246" t="s">
        <v>60</v>
      </c>
      <c r="G12" s="247"/>
      <c r="H12" s="247"/>
      <c r="I12" s="247"/>
      <c r="J12" s="247"/>
      <c r="K12" s="248"/>
      <c r="L12" s="248"/>
      <c r="M12" s="247"/>
      <c r="N12" s="247"/>
      <c r="O12" s="247"/>
      <c r="P12" s="249"/>
      <c r="Q12" s="4"/>
      <c r="R12" s="4"/>
      <c r="S12" s="4"/>
      <c r="T12" s="19"/>
    </row>
    <row r="13" spans="2:20" x14ac:dyDescent="0.35">
      <c r="B13" s="3"/>
      <c r="C13" s="4"/>
      <c r="D13" s="4"/>
      <c r="E13" s="4"/>
      <c r="F13" s="55"/>
      <c r="G13" s="55"/>
      <c r="H13" s="55"/>
      <c r="I13" s="56"/>
      <c r="J13" s="56"/>
      <c r="K13" s="57"/>
      <c r="L13" s="57" t="s">
        <v>45</v>
      </c>
      <c r="M13" s="55"/>
      <c r="N13" s="55"/>
      <c r="O13" s="55"/>
      <c r="P13" s="55"/>
      <c r="Q13" s="4"/>
      <c r="R13" s="4"/>
      <c r="S13" s="4"/>
      <c r="T13" s="19"/>
    </row>
    <row r="14" spans="2:20" x14ac:dyDescent="0.35">
      <c r="B14" s="3"/>
      <c r="C14" s="4"/>
      <c r="D14" s="4"/>
      <c r="E14" s="4"/>
      <c r="F14" s="58"/>
      <c r="G14" s="59"/>
      <c r="H14" s="59"/>
      <c r="I14" s="237" t="s">
        <v>46</v>
      </c>
      <c r="J14" s="237"/>
      <c r="K14" s="60"/>
      <c r="L14" s="104" t="s">
        <v>50</v>
      </c>
      <c r="M14" s="58"/>
      <c r="N14" s="59"/>
      <c r="O14" s="59"/>
      <c r="P14" s="59"/>
      <c r="Q14" s="4"/>
      <c r="R14" s="4"/>
      <c r="S14" s="4"/>
      <c r="T14" s="19"/>
    </row>
    <row r="15" spans="2:20" ht="49.5" customHeight="1" x14ac:dyDescent="0.35">
      <c r="B15" s="3"/>
      <c r="C15" s="4"/>
      <c r="D15" s="4"/>
      <c r="E15" s="4"/>
      <c r="F15" s="59"/>
      <c r="G15" s="59"/>
      <c r="H15" s="59"/>
      <c r="I15" s="237" t="s">
        <v>73</v>
      </c>
      <c r="J15" s="237"/>
      <c r="K15" s="60"/>
      <c r="L15" s="104" t="s">
        <v>50</v>
      </c>
      <c r="M15" s="59"/>
      <c r="N15" s="59"/>
      <c r="O15" s="59"/>
      <c r="P15" s="59"/>
      <c r="Q15" s="4"/>
      <c r="R15" s="4"/>
      <c r="S15" s="4"/>
      <c r="T15" s="19"/>
    </row>
    <row r="16" spans="2:20" ht="69.75" x14ac:dyDescent="0.35">
      <c r="B16" s="3"/>
      <c r="C16" s="4"/>
      <c r="D16" s="4"/>
      <c r="E16" s="4"/>
      <c r="F16" s="55"/>
      <c r="G16" s="55"/>
      <c r="H16" s="55"/>
      <c r="I16" s="237" t="s">
        <v>71</v>
      </c>
      <c r="J16" s="237"/>
      <c r="K16" s="61" t="s">
        <v>74</v>
      </c>
      <c r="L16" s="104" t="s">
        <v>50</v>
      </c>
      <c r="M16" s="55"/>
      <c r="N16" s="55"/>
      <c r="O16" s="55"/>
      <c r="P16" s="55"/>
      <c r="Q16" s="4"/>
      <c r="R16" s="4"/>
      <c r="S16" s="4"/>
      <c r="T16" s="19"/>
    </row>
    <row r="17" spans="2:20" ht="23.25" customHeight="1" x14ac:dyDescent="0.35">
      <c r="B17" s="3"/>
      <c r="C17" s="4"/>
      <c r="D17" s="4"/>
      <c r="E17" s="4"/>
      <c r="F17" s="55"/>
      <c r="G17" s="55"/>
      <c r="H17" s="55"/>
      <c r="I17" s="237" t="s">
        <v>48</v>
      </c>
      <c r="J17" s="237"/>
      <c r="K17" s="61" t="s">
        <v>49</v>
      </c>
      <c r="L17" s="104" t="s">
        <v>50</v>
      </c>
      <c r="M17" s="55"/>
      <c r="N17" s="55"/>
      <c r="O17" s="55"/>
      <c r="P17" s="55"/>
      <c r="Q17" s="4"/>
      <c r="R17" s="4"/>
      <c r="S17" s="4"/>
      <c r="T17" s="19"/>
    </row>
    <row r="18" spans="2:20" x14ac:dyDescent="0.35">
      <c r="B18" s="3"/>
      <c r="C18" s="4"/>
      <c r="D18" s="4"/>
      <c r="E18" s="4"/>
      <c r="F18" s="55"/>
      <c r="G18" s="55"/>
      <c r="H18" s="55"/>
      <c r="I18" s="237" t="s">
        <v>76</v>
      </c>
      <c r="J18" s="237"/>
      <c r="K18" s="61" t="s">
        <v>75</v>
      </c>
      <c r="L18" s="104" t="s">
        <v>50</v>
      </c>
      <c r="M18" s="55"/>
      <c r="N18" s="55"/>
      <c r="O18" s="55"/>
      <c r="P18" s="55"/>
      <c r="Q18" s="4"/>
      <c r="R18" s="4"/>
      <c r="S18" s="4"/>
      <c r="T18" s="19"/>
    </row>
    <row r="19" spans="2:20" x14ac:dyDescent="0.35">
      <c r="B19" s="3"/>
      <c r="C19" s="4"/>
      <c r="D19" s="4"/>
      <c r="E19" s="4"/>
      <c r="F19" s="55"/>
      <c r="G19" s="55"/>
      <c r="H19" s="55"/>
      <c r="I19" s="55"/>
      <c r="J19" s="55"/>
      <c r="K19" s="55"/>
      <c r="L19" s="55"/>
      <c r="M19" s="55"/>
      <c r="N19" s="55"/>
      <c r="O19" s="55"/>
      <c r="P19" s="55"/>
      <c r="Q19" s="4"/>
      <c r="R19" s="4"/>
      <c r="S19" s="4"/>
      <c r="T19" s="19"/>
    </row>
    <row r="20" spans="2:20" x14ac:dyDescent="0.35">
      <c r="B20" s="3"/>
      <c r="C20" s="4"/>
      <c r="D20" s="4"/>
      <c r="E20" s="4"/>
      <c r="F20" s="55"/>
      <c r="G20" s="55"/>
      <c r="H20" s="55"/>
      <c r="I20" s="55"/>
      <c r="J20" s="55"/>
      <c r="K20" s="55"/>
      <c r="L20" s="55"/>
      <c r="M20" s="55"/>
      <c r="N20" s="55"/>
      <c r="O20" s="55"/>
      <c r="P20" s="55"/>
      <c r="Q20" s="4"/>
      <c r="R20" s="4"/>
      <c r="S20" s="4"/>
      <c r="T20" s="19"/>
    </row>
    <row r="21" spans="2:20" ht="38.25" customHeight="1" x14ac:dyDescent="0.35">
      <c r="B21" s="3"/>
      <c r="C21" s="4"/>
      <c r="D21" s="4"/>
      <c r="E21" s="4"/>
      <c r="F21" s="238" t="s">
        <v>51</v>
      </c>
      <c r="G21" s="238"/>
      <c r="H21" s="238"/>
      <c r="I21" s="239" t="s">
        <v>72</v>
      </c>
      <c r="J21" s="239"/>
      <c r="K21" s="239"/>
      <c r="L21" s="239"/>
      <c r="M21" s="239"/>
      <c r="N21" s="239"/>
      <c r="O21" s="239"/>
      <c r="P21" s="239"/>
      <c r="Q21" s="4"/>
      <c r="R21" s="4"/>
      <c r="S21" s="4"/>
      <c r="T21" s="19"/>
    </row>
    <row r="22" spans="2:20" ht="46.5" customHeight="1" x14ac:dyDescent="0.35">
      <c r="B22" s="3"/>
      <c r="C22" s="4"/>
      <c r="D22" s="4"/>
      <c r="E22" s="4"/>
      <c r="F22" s="238"/>
      <c r="G22" s="238"/>
      <c r="H22" s="238"/>
      <c r="I22" s="239"/>
      <c r="J22" s="239"/>
      <c r="K22" s="239"/>
      <c r="L22" s="239"/>
      <c r="M22" s="239"/>
      <c r="N22" s="239"/>
      <c r="O22" s="239"/>
      <c r="P22" s="239"/>
      <c r="Q22" s="4"/>
      <c r="R22" s="4"/>
      <c r="S22" s="4"/>
      <c r="T22" s="19"/>
    </row>
    <row r="23" spans="2:20" x14ac:dyDescent="0.35">
      <c r="B23" s="3"/>
      <c r="C23" s="4"/>
      <c r="D23" s="4"/>
      <c r="E23" s="4"/>
      <c r="F23" s="63"/>
      <c r="G23" s="63"/>
      <c r="H23" s="63"/>
      <c r="I23" s="63"/>
      <c r="J23" s="63"/>
      <c r="K23" s="63"/>
      <c r="L23" s="63"/>
      <c r="M23" s="63"/>
      <c r="N23" s="64"/>
      <c r="O23" s="64"/>
      <c r="P23" s="64"/>
      <c r="Q23" s="4"/>
      <c r="R23" s="4"/>
      <c r="S23" s="4"/>
      <c r="T23" s="19"/>
    </row>
    <row r="24" spans="2:20" x14ac:dyDescent="0.35">
      <c r="B24" s="3"/>
      <c r="C24" s="4"/>
      <c r="D24" s="4"/>
      <c r="E24" s="4"/>
      <c r="F24" s="240"/>
      <c r="G24" s="241"/>
      <c r="H24" s="242"/>
      <c r="I24" s="243" t="s">
        <v>53</v>
      </c>
      <c r="J24" s="245"/>
      <c r="K24" s="65"/>
      <c r="L24" s="243"/>
      <c r="M24" s="245"/>
      <c r="N24" s="243"/>
      <c r="O24" s="244"/>
      <c r="P24" s="245"/>
      <c r="Q24" s="4"/>
      <c r="R24" s="4"/>
      <c r="S24" s="4"/>
      <c r="T24" s="19"/>
    </row>
    <row r="25" spans="2:20" ht="157.5" customHeight="1" x14ac:dyDescent="0.35">
      <c r="B25" s="3"/>
      <c r="C25" s="4"/>
      <c r="D25" s="4"/>
      <c r="E25" s="4"/>
      <c r="F25" s="243" t="s">
        <v>55</v>
      </c>
      <c r="G25" s="245"/>
      <c r="H25" s="61" t="s">
        <v>56</v>
      </c>
      <c r="I25" s="256" t="s">
        <v>115</v>
      </c>
      <c r="J25" s="258"/>
      <c r="K25" s="61" t="s">
        <v>10</v>
      </c>
      <c r="L25" s="61" t="s">
        <v>11</v>
      </c>
      <c r="M25" s="259" t="s">
        <v>15</v>
      </c>
      <c r="N25" s="260"/>
      <c r="O25" s="261"/>
      <c r="P25" s="4"/>
      <c r="Q25" s="4"/>
      <c r="R25" s="4"/>
      <c r="S25" s="19"/>
    </row>
    <row r="26" spans="2:20" x14ac:dyDescent="0.35">
      <c r="B26" s="3"/>
      <c r="C26" s="4"/>
      <c r="D26" s="4"/>
      <c r="E26" s="4"/>
      <c r="F26" s="250"/>
      <c r="G26" s="251"/>
      <c r="H26" s="66" t="s">
        <v>60</v>
      </c>
      <c r="I26" s="250"/>
      <c r="J26" s="251"/>
      <c r="K26" s="67"/>
      <c r="L26" s="67"/>
      <c r="M26" s="276" t="s">
        <v>75</v>
      </c>
      <c r="N26" s="277"/>
      <c r="O26" s="278"/>
      <c r="P26" s="4"/>
      <c r="Q26" s="4"/>
      <c r="R26" s="4"/>
      <c r="S26" s="19"/>
    </row>
    <row r="27" spans="2:20" x14ac:dyDescent="0.35">
      <c r="B27" s="3"/>
      <c r="C27" s="4"/>
      <c r="D27" s="4"/>
      <c r="E27" s="4"/>
      <c r="F27" s="250"/>
      <c r="G27" s="251"/>
      <c r="H27" s="66" t="s">
        <v>60</v>
      </c>
      <c r="I27" s="250"/>
      <c r="J27" s="251"/>
      <c r="K27" s="67"/>
      <c r="L27" s="67"/>
      <c r="M27" s="354"/>
      <c r="N27" s="355"/>
      <c r="O27" s="356"/>
      <c r="P27" s="4"/>
      <c r="Q27" s="4"/>
      <c r="R27" s="4"/>
      <c r="S27" s="19"/>
    </row>
    <row r="28" spans="2:20" x14ac:dyDescent="0.35">
      <c r="B28" s="3"/>
      <c r="C28" s="4"/>
      <c r="D28" s="4"/>
      <c r="E28" s="4"/>
      <c r="F28" s="250"/>
      <c r="G28" s="251"/>
      <c r="H28" s="66" t="s">
        <v>60</v>
      </c>
      <c r="I28" s="250"/>
      <c r="J28" s="251"/>
      <c r="K28" s="67"/>
      <c r="L28" s="67"/>
      <c r="M28" s="354"/>
      <c r="N28" s="355"/>
      <c r="O28" s="356"/>
      <c r="P28" s="4"/>
      <c r="Q28" s="4"/>
      <c r="R28" s="4"/>
      <c r="S28" s="19"/>
    </row>
    <row r="29" spans="2:20" x14ac:dyDescent="0.35">
      <c r="B29" s="3"/>
      <c r="C29" s="4"/>
      <c r="D29" s="4"/>
      <c r="E29" s="4"/>
      <c r="F29" s="250"/>
      <c r="G29" s="251"/>
      <c r="H29" s="66" t="s">
        <v>60</v>
      </c>
      <c r="I29" s="250"/>
      <c r="J29" s="251"/>
      <c r="K29" s="67"/>
      <c r="L29" s="67"/>
      <c r="M29" s="354"/>
      <c r="N29" s="355"/>
      <c r="O29" s="356"/>
      <c r="P29" s="4"/>
      <c r="Q29" s="4"/>
      <c r="R29" s="4"/>
      <c r="S29" s="19"/>
    </row>
    <row r="30" spans="2:20" x14ac:dyDescent="0.35">
      <c r="B30" s="3"/>
      <c r="C30" s="4"/>
      <c r="D30" s="4"/>
      <c r="E30" s="4"/>
      <c r="F30" s="68"/>
      <c r="G30" s="69"/>
      <c r="H30" s="66" t="s">
        <v>60</v>
      </c>
      <c r="I30" s="69"/>
      <c r="J30" s="71"/>
      <c r="K30" s="72"/>
      <c r="L30" s="73"/>
      <c r="M30" s="68"/>
      <c r="N30" s="69"/>
      <c r="O30" s="71"/>
      <c r="P30" s="4"/>
      <c r="Q30" s="4"/>
      <c r="R30" s="4"/>
      <c r="S30" s="19"/>
    </row>
    <row r="31" spans="2:20" x14ac:dyDescent="0.35">
      <c r="B31" s="3"/>
      <c r="C31" s="4"/>
      <c r="D31" s="4"/>
      <c r="E31" s="4"/>
      <c r="F31" s="74"/>
      <c r="G31" s="75"/>
      <c r="H31" s="75"/>
      <c r="I31" s="262"/>
      <c r="J31" s="263"/>
      <c r="K31" s="289" t="s">
        <v>50</v>
      </c>
      <c r="L31" s="290"/>
      <c r="M31" s="289" t="s">
        <v>59</v>
      </c>
      <c r="N31" s="291"/>
      <c r="O31" s="290"/>
      <c r="P31" s="4"/>
      <c r="Q31" s="4"/>
      <c r="R31" s="4"/>
      <c r="S31" s="19"/>
    </row>
    <row r="32" spans="2:20" x14ac:dyDescent="0.35">
      <c r="B32" s="3"/>
      <c r="C32" s="4"/>
      <c r="D32" s="4"/>
      <c r="E32" s="4"/>
      <c r="F32" s="4"/>
      <c r="G32" s="4"/>
      <c r="H32" s="4"/>
      <c r="I32" s="4"/>
      <c r="J32" s="4"/>
      <c r="K32" s="4"/>
      <c r="L32" s="4"/>
      <c r="M32" s="4"/>
      <c r="N32" s="4"/>
      <c r="O32" s="4"/>
      <c r="P32" s="4"/>
      <c r="Q32" s="4"/>
      <c r="R32" s="4"/>
      <c r="S32" s="4"/>
      <c r="T32" s="19"/>
    </row>
    <row r="33" spans="2:20" x14ac:dyDescent="0.35">
      <c r="B33" s="3"/>
      <c r="C33" s="4"/>
      <c r="D33" s="4"/>
      <c r="E33" s="4"/>
      <c r="F33" s="246" t="s">
        <v>61</v>
      </c>
      <c r="G33" s="247"/>
      <c r="H33" s="247"/>
      <c r="I33" s="248"/>
      <c r="J33" s="248"/>
      <c r="K33" s="248"/>
      <c r="L33" s="248"/>
      <c r="M33" s="247"/>
      <c r="N33" s="247"/>
      <c r="O33" s="247"/>
      <c r="P33" s="249"/>
      <c r="Q33" s="4"/>
      <c r="R33" s="4"/>
      <c r="S33" s="4"/>
      <c r="T33" s="19"/>
    </row>
    <row r="34" spans="2:20" x14ac:dyDescent="0.35">
      <c r="B34" s="3"/>
      <c r="C34" s="4"/>
      <c r="D34" s="4"/>
      <c r="E34" s="4"/>
      <c r="F34" s="55"/>
      <c r="G34" s="55"/>
      <c r="H34" s="55"/>
      <c r="I34" s="61"/>
      <c r="J34" s="61"/>
      <c r="K34" s="61"/>
      <c r="L34" s="61" t="s">
        <v>45</v>
      </c>
      <c r="M34" s="55"/>
      <c r="N34" s="55"/>
      <c r="O34" s="55"/>
      <c r="P34" s="55"/>
      <c r="Q34" s="4"/>
      <c r="R34" s="4"/>
      <c r="S34" s="4"/>
      <c r="T34" s="19"/>
    </row>
    <row r="35" spans="2:20" x14ac:dyDescent="0.35">
      <c r="B35" s="3"/>
      <c r="C35" s="4"/>
      <c r="D35" s="4"/>
      <c r="E35" s="4"/>
      <c r="F35" s="55"/>
      <c r="G35" s="55"/>
      <c r="H35" s="55"/>
      <c r="I35" s="237" t="s">
        <v>46</v>
      </c>
      <c r="J35" s="237"/>
      <c r="K35" s="60"/>
      <c r="L35" s="61"/>
      <c r="M35" s="55"/>
      <c r="N35" s="55"/>
      <c r="O35" s="55"/>
      <c r="P35" s="55"/>
      <c r="Q35" s="4"/>
      <c r="R35" s="4"/>
      <c r="S35" s="4"/>
      <c r="T35" s="19"/>
    </row>
    <row r="36" spans="2:20" x14ac:dyDescent="0.35">
      <c r="B36" s="3"/>
      <c r="C36" s="4"/>
      <c r="D36" s="4"/>
      <c r="E36" s="4"/>
      <c r="F36" s="55"/>
      <c r="G36" s="55"/>
      <c r="H36" s="55"/>
      <c r="I36" s="237" t="s">
        <v>77</v>
      </c>
      <c r="J36" s="237"/>
      <c r="K36" s="60"/>
      <c r="L36" s="104" t="s">
        <v>50</v>
      </c>
      <c r="M36" s="55"/>
      <c r="N36" s="55"/>
      <c r="O36" s="55"/>
      <c r="P36" s="55"/>
      <c r="Q36" s="4"/>
      <c r="R36" s="4"/>
      <c r="S36" s="4"/>
      <c r="T36" s="19"/>
    </row>
    <row r="37" spans="2:20" ht="90.75" customHeight="1" x14ac:dyDescent="0.35">
      <c r="B37" s="3"/>
      <c r="C37" s="4"/>
      <c r="D37" s="4"/>
      <c r="E37" s="4"/>
      <c r="F37" s="55"/>
      <c r="G37" s="55"/>
      <c r="H37" s="55"/>
      <c r="I37" s="237" t="s">
        <v>116</v>
      </c>
      <c r="J37" s="237"/>
      <c r="K37" s="61" t="s">
        <v>74</v>
      </c>
      <c r="L37" s="104" t="s">
        <v>50</v>
      </c>
      <c r="M37" s="55"/>
      <c r="N37" s="55"/>
      <c r="O37" s="55"/>
      <c r="P37" s="55"/>
      <c r="Q37" s="4"/>
      <c r="R37" s="4"/>
      <c r="S37" s="4"/>
      <c r="T37" s="19"/>
    </row>
    <row r="38" spans="2:20" ht="23.25" customHeight="1" x14ac:dyDescent="0.35">
      <c r="B38" s="3"/>
      <c r="C38" s="4"/>
      <c r="D38" s="4"/>
      <c r="E38" s="4"/>
      <c r="F38" s="55"/>
      <c r="G38" s="55"/>
      <c r="H38" s="55"/>
      <c r="I38" s="237" t="s">
        <v>48</v>
      </c>
      <c r="J38" s="237"/>
      <c r="K38" s="61" t="s">
        <v>49</v>
      </c>
      <c r="L38" s="104" t="s">
        <v>50</v>
      </c>
      <c r="M38" s="55"/>
      <c r="N38" s="55"/>
      <c r="O38" s="55"/>
      <c r="P38" s="55"/>
      <c r="Q38" s="4"/>
      <c r="R38" s="4"/>
      <c r="S38" s="4"/>
      <c r="T38" s="19"/>
    </row>
    <row r="39" spans="2:20" ht="23.25" customHeight="1" x14ac:dyDescent="0.35">
      <c r="B39" s="3"/>
      <c r="C39" s="4"/>
      <c r="D39" s="4"/>
      <c r="E39" s="4"/>
      <c r="F39" s="55"/>
      <c r="G39" s="55"/>
      <c r="H39" s="55"/>
      <c r="I39" s="237" t="s">
        <v>76</v>
      </c>
      <c r="J39" s="237"/>
      <c r="K39" s="61"/>
      <c r="L39" s="104" t="s">
        <v>50</v>
      </c>
      <c r="M39" s="55"/>
      <c r="N39" s="55"/>
      <c r="O39" s="55"/>
      <c r="P39" s="55"/>
      <c r="Q39" s="4"/>
      <c r="R39" s="4"/>
      <c r="S39" s="4"/>
      <c r="T39" s="19"/>
    </row>
    <row r="40" spans="2:20" x14ac:dyDescent="0.35">
      <c r="B40" s="3"/>
      <c r="C40" s="4"/>
      <c r="D40" s="4"/>
      <c r="E40" s="4"/>
      <c r="F40" s="77"/>
      <c r="G40" s="55"/>
      <c r="H40" s="55"/>
      <c r="I40" s="57"/>
      <c r="J40" s="57"/>
      <c r="K40" s="56"/>
      <c r="L40" s="57"/>
      <c r="M40" s="78"/>
      <c r="N40" s="55"/>
      <c r="O40" s="55"/>
      <c r="P40" s="79"/>
      <c r="Q40" s="4"/>
      <c r="R40" s="4"/>
      <c r="S40" s="4"/>
      <c r="T40" s="19"/>
    </row>
    <row r="41" spans="2:20" ht="23.25" customHeight="1" x14ac:dyDescent="0.35">
      <c r="B41" s="3"/>
      <c r="C41" s="4"/>
      <c r="D41" s="4"/>
      <c r="E41" s="4"/>
      <c r="F41" s="267" t="s">
        <v>51</v>
      </c>
      <c r="G41" s="268"/>
      <c r="H41" s="269"/>
      <c r="I41" s="273" t="s">
        <v>78</v>
      </c>
      <c r="J41" s="274"/>
      <c r="K41" s="274"/>
      <c r="L41" s="274"/>
      <c r="M41" s="274"/>
      <c r="N41" s="274"/>
      <c r="O41" s="274"/>
      <c r="P41" s="275"/>
      <c r="Q41" s="4"/>
      <c r="R41" s="4"/>
      <c r="S41" s="4"/>
      <c r="T41" s="19"/>
    </row>
    <row r="42" spans="2:20" x14ac:dyDescent="0.35">
      <c r="B42" s="3"/>
      <c r="C42" s="4"/>
      <c r="D42" s="4"/>
      <c r="E42" s="4"/>
      <c r="F42" s="270"/>
      <c r="G42" s="271"/>
      <c r="H42" s="272"/>
      <c r="I42" s="240"/>
      <c r="J42" s="241"/>
      <c r="K42" s="241"/>
      <c r="L42" s="241"/>
      <c r="M42" s="241"/>
      <c r="N42" s="241"/>
      <c r="O42" s="241"/>
      <c r="P42" s="242"/>
      <c r="Q42" s="4"/>
      <c r="R42" s="4"/>
      <c r="S42" s="4"/>
      <c r="T42" s="19"/>
    </row>
    <row r="43" spans="2:20" x14ac:dyDescent="0.35">
      <c r="B43" s="3"/>
      <c r="C43" s="4"/>
      <c r="D43" s="4"/>
      <c r="E43" s="4"/>
      <c r="F43" s="63"/>
      <c r="G43" s="63"/>
      <c r="H43" s="63"/>
      <c r="I43" s="63"/>
      <c r="J43" s="63" t="s">
        <v>52</v>
      </c>
      <c r="K43" s="63"/>
      <c r="L43" s="63"/>
      <c r="M43" s="63"/>
      <c r="N43" s="64"/>
      <c r="O43" s="64"/>
      <c r="P43" s="64"/>
      <c r="Q43" s="4"/>
      <c r="R43" s="4"/>
      <c r="S43" s="4"/>
      <c r="T43" s="19"/>
    </row>
    <row r="44" spans="2:20" x14ac:dyDescent="0.35">
      <c r="B44" s="3"/>
      <c r="C44" s="4"/>
      <c r="D44" s="4"/>
      <c r="E44" s="4"/>
      <c r="F44" s="240"/>
      <c r="G44" s="241"/>
      <c r="H44" s="242"/>
      <c r="I44" s="243" t="s">
        <v>53</v>
      </c>
      <c r="J44" s="245"/>
      <c r="K44" s="243" t="s">
        <v>54</v>
      </c>
      <c r="L44" s="245"/>
      <c r="M44" s="243"/>
      <c r="N44" s="244"/>
      <c r="O44" s="245"/>
      <c r="P44" s="4"/>
      <c r="Q44" s="4"/>
      <c r="R44" s="4"/>
      <c r="S44" s="19"/>
    </row>
    <row r="45" spans="2:20" ht="139.5" customHeight="1" x14ac:dyDescent="0.35">
      <c r="B45" s="3"/>
      <c r="C45" s="4"/>
      <c r="D45" s="4"/>
      <c r="E45" s="4"/>
      <c r="F45" s="243" t="s">
        <v>55</v>
      </c>
      <c r="G45" s="245"/>
      <c r="H45" s="61" t="s">
        <v>56</v>
      </c>
      <c r="I45" s="243" t="s">
        <v>78</v>
      </c>
      <c r="J45" s="245"/>
      <c r="K45" s="61" t="s">
        <v>10</v>
      </c>
      <c r="L45" s="61" t="s">
        <v>11</v>
      </c>
      <c r="M45" s="259" t="s">
        <v>15</v>
      </c>
      <c r="N45" s="260"/>
      <c r="O45" s="261"/>
      <c r="P45" s="4"/>
      <c r="Q45" s="4"/>
      <c r="R45" s="4"/>
      <c r="S45" s="19"/>
    </row>
    <row r="46" spans="2:20" x14ac:dyDescent="0.35">
      <c r="B46" s="3"/>
      <c r="C46" s="4"/>
      <c r="D46" s="4"/>
      <c r="E46" s="4"/>
      <c r="F46" s="250"/>
      <c r="G46" s="251"/>
      <c r="H46" s="105" t="s">
        <v>79</v>
      </c>
      <c r="I46" s="250"/>
      <c r="J46" s="251"/>
      <c r="K46" s="67"/>
      <c r="L46" s="67"/>
      <c r="M46" s="276" t="s">
        <v>75</v>
      </c>
      <c r="N46" s="277"/>
      <c r="O46" s="278"/>
      <c r="P46" s="4"/>
      <c r="Q46" s="4"/>
      <c r="R46" s="4"/>
      <c r="S46" s="19"/>
    </row>
    <row r="47" spans="2:20" x14ac:dyDescent="0.35">
      <c r="B47" s="3"/>
      <c r="C47" s="4"/>
      <c r="D47" s="4"/>
      <c r="E47" s="4"/>
      <c r="F47" s="250"/>
      <c r="G47" s="251"/>
      <c r="H47" s="105" t="s">
        <v>79</v>
      </c>
      <c r="I47" s="250"/>
      <c r="J47" s="251"/>
      <c r="K47" s="67"/>
      <c r="L47" s="67"/>
      <c r="M47" s="354"/>
      <c r="N47" s="355"/>
      <c r="O47" s="356"/>
      <c r="P47" s="4"/>
      <c r="Q47" s="4"/>
      <c r="R47" s="4"/>
      <c r="S47" s="19"/>
    </row>
    <row r="48" spans="2:20" x14ac:dyDescent="0.35">
      <c r="B48" s="3"/>
      <c r="C48" s="4"/>
      <c r="D48" s="4"/>
      <c r="E48" s="4"/>
      <c r="F48" s="252"/>
      <c r="G48" s="253"/>
      <c r="H48" s="253"/>
      <c r="I48" s="253"/>
      <c r="J48" s="253"/>
      <c r="K48" s="253"/>
      <c r="L48" s="253"/>
      <c r="M48" s="253"/>
      <c r="N48" s="253"/>
      <c r="O48" s="253"/>
      <c r="P48" s="254"/>
      <c r="Q48" s="4"/>
      <c r="R48" s="4"/>
      <c r="S48" s="4"/>
      <c r="T48" s="19"/>
    </row>
    <row r="49" spans="2:20" x14ac:dyDescent="0.35">
      <c r="B49" s="3"/>
      <c r="C49" s="4"/>
      <c r="D49" s="4"/>
      <c r="E49" s="4"/>
      <c r="F49" s="74"/>
      <c r="G49" s="75"/>
      <c r="H49" s="75"/>
      <c r="I49" s="262"/>
      <c r="J49" s="263"/>
      <c r="K49" s="76"/>
      <c r="L49" s="289" t="s">
        <v>50</v>
      </c>
      <c r="M49" s="290"/>
      <c r="N49" s="289" t="s">
        <v>59</v>
      </c>
      <c r="O49" s="291"/>
      <c r="P49" s="290"/>
      <c r="Q49" s="4"/>
      <c r="R49" s="4"/>
      <c r="S49" s="4"/>
      <c r="T49" s="19"/>
    </row>
    <row r="50" spans="2:20" x14ac:dyDescent="0.35">
      <c r="B50" s="3"/>
      <c r="C50" s="4"/>
      <c r="D50" s="4"/>
      <c r="E50" s="4"/>
      <c r="F50" s="82"/>
      <c r="G50" s="82"/>
      <c r="H50" s="82"/>
      <c r="I50" s="83"/>
      <c r="J50" s="83"/>
      <c r="K50" s="84"/>
      <c r="L50" s="85"/>
      <c r="M50" s="85"/>
      <c r="N50" s="85"/>
      <c r="O50" s="85"/>
      <c r="P50" s="85"/>
      <c r="Q50" s="4"/>
      <c r="R50" s="4"/>
      <c r="S50" s="4"/>
      <c r="T50" s="19"/>
    </row>
    <row r="51" spans="2:20" x14ac:dyDescent="0.35">
      <c r="B51" s="3"/>
      <c r="C51" s="4"/>
      <c r="D51" s="4"/>
      <c r="E51" s="4"/>
      <c r="F51" s="246" t="s">
        <v>62</v>
      </c>
      <c r="G51" s="247"/>
      <c r="H51" s="247"/>
      <c r="I51" s="248"/>
      <c r="J51" s="248"/>
      <c r="K51" s="248"/>
      <c r="L51" s="248"/>
      <c r="M51" s="247"/>
      <c r="N51" s="247"/>
      <c r="O51" s="247"/>
      <c r="P51" s="249"/>
      <c r="Q51" s="4"/>
      <c r="R51" s="4"/>
      <c r="S51" s="4"/>
      <c r="T51" s="19"/>
    </row>
    <row r="52" spans="2:20" x14ac:dyDescent="0.35">
      <c r="B52" s="3"/>
      <c r="C52" s="4"/>
      <c r="D52" s="4"/>
      <c r="E52" s="4"/>
      <c r="F52" s="55"/>
      <c r="G52" s="55"/>
      <c r="H52" s="55"/>
      <c r="I52" s="61"/>
      <c r="J52" s="61"/>
      <c r="K52" s="61"/>
      <c r="L52" s="61" t="s">
        <v>45</v>
      </c>
      <c r="M52" s="55"/>
      <c r="N52" s="55"/>
      <c r="O52" s="55"/>
      <c r="P52" s="55"/>
      <c r="Q52" s="4"/>
      <c r="R52" s="4"/>
      <c r="S52" s="4"/>
      <c r="T52" s="19"/>
    </row>
    <row r="53" spans="2:20" x14ac:dyDescent="0.35">
      <c r="B53" s="3"/>
      <c r="C53" s="4"/>
      <c r="D53" s="4"/>
      <c r="E53" s="4"/>
      <c r="F53" s="55"/>
      <c r="G53" s="55"/>
      <c r="H53" s="55"/>
      <c r="I53" s="237" t="s">
        <v>46</v>
      </c>
      <c r="J53" s="237"/>
      <c r="K53" s="60"/>
      <c r="L53" s="61"/>
      <c r="M53" s="55"/>
      <c r="N53" s="55"/>
      <c r="O53" s="55"/>
      <c r="P53" s="55"/>
      <c r="Q53" s="4"/>
      <c r="R53" s="4"/>
      <c r="S53" s="4"/>
      <c r="T53" s="19"/>
    </row>
    <row r="54" spans="2:20" ht="57" customHeight="1" x14ac:dyDescent="0.35">
      <c r="B54" s="3"/>
      <c r="C54" s="4"/>
      <c r="D54" s="4"/>
      <c r="E54" s="4"/>
      <c r="F54" s="55"/>
      <c r="G54" s="55"/>
      <c r="H54" s="55"/>
      <c r="I54" s="237" t="s">
        <v>80</v>
      </c>
      <c r="J54" s="237"/>
      <c r="K54" s="60"/>
      <c r="L54" s="104" t="s">
        <v>50</v>
      </c>
      <c r="M54" s="55"/>
      <c r="N54" s="55"/>
      <c r="O54" s="55"/>
      <c r="P54" s="55"/>
      <c r="Q54" s="4"/>
      <c r="R54" s="4"/>
      <c r="S54" s="4"/>
      <c r="T54" s="19"/>
    </row>
    <row r="55" spans="2:20" ht="57" customHeight="1" x14ac:dyDescent="0.35">
      <c r="B55" s="3"/>
      <c r="C55" s="4"/>
      <c r="D55" s="4"/>
      <c r="E55" s="4"/>
      <c r="F55" s="55"/>
      <c r="G55" s="55"/>
      <c r="H55" s="55"/>
      <c r="I55" s="331" t="s">
        <v>81</v>
      </c>
      <c r="J55" s="332"/>
      <c r="K55" s="60"/>
      <c r="L55" s="104" t="s">
        <v>50</v>
      </c>
      <c r="M55" s="55"/>
      <c r="N55" s="55"/>
      <c r="O55" s="55"/>
      <c r="P55" s="55"/>
      <c r="Q55" s="4"/>
      <c r="R55" s="4"/>
      <c r="S55" s="4"/>
      <c r="T55" s="19"/>
    </row>
    <row r="56" spans="2:20" ht="69.75" customHeight="1" x14ac:dyDescent="0.35">
      <c r="B56" s="3"/>
      <c r="C56" s="4"/>
      <c r="D56" s="4"/>
      <c r="E56" s="4"/>
      <c r="F56" s="55"/>
      <c r="G56" s="55"/>
      <c r="H56" s="55"/>
      <c r="I56" s="237" t="s">
        <v>117</v>
      </c>
      <c r="J56" s="237"/>
      <c r="K56" s="61" t="s">
        <v>74</v>
      </c>
      <c r="L56" s="104" t="s">
        <v>50</v>
      </c>
      <c r="M56" s="55"/>
      <c r="N56" s="55"/>
      <c r="O56" s="55"/>
      <c r="P56" s="55"/>
      <c r="Q56" s="4"/>
      <c r="R56" s="4"/>
      <c r="S56" s="4"/>
      <c r="T56" s="19"/>
    </row>
    <row r="57" spans="2:20" ht="23.25" customHeight="1" x14ac:dyDescent="0.35">
      <c r="B57" s="3"/>
      <c r="C57" s="4"/>
      <c r="D57" s="4"/>
      <c r="E57" s="4"/>
      <c r="F57" s="55"/>
      <c r="G57" s="55"/>
      <c r="H57" s="55"/>
      <c r="I57" s="237" t="s">
        <v>48</v>
      </c>
      <c r="J57" s="237"/>
      <c r="K57" s="61" t="s">
        <v>49</v>
      </c>
      <c r="L57" s="104" t="s">
        <v>50</v>
      </c>
      <c r="M57" s="55"/>
      <c r="N57" s="55"/>
      <c r="O57" s="55"/>
      <c r="P57" s="55"/>
      <c r="Q57" s="4"/>
      <c r="R57" s="4"/>
      <c r="S57" s="4"/>
      <c r="T57" s="19"/>
    </row>
    <row r="58" spans="2:20" ht="23.25" customHeight="1" x14ac:dyDescent="0.35">
      <c r="B58" s="3"/>
      <c r="C58" s="4"/>
      <c r="D58" s="4"/>
      <c r="E58" s="4"/>
      <c r="F58" s="55"/>
      <c r="G58" s="55"/>
      <c r="H58" s="55"/>
      <c r="I58" s="237" t="s">
        <v>76</v>
      </c>
      <c r="J58" s="237"/>
      <c r="K58" s="61"/>
      <c r="L58" s="104" t="s">
        <v>50</v>
      </c>
      <c r="M58" s="55"/>
      <c r="N58" s="55"/>
      <c r="O58" s="55"/>
      <c r="P58" s="55"/>
      <c r="Q58" s="4"/>
      <c r="R58" s="4"/>
      <c r="S58" s="4"/>
      <c r="T58" s="19"/>
    </row>
    <row r="59" spans="2:20" x14ac:dyDescent="0.35">
      <c r="B59" s="3"/>
      <c r="C59" s="4"/>
      <c r="D59" s="4"/>
      <c r="E59" s="4"/>
      <c r="F59" s="77"/>
      <c r="G59" s="55"/>
      <c r="H59" s="55"/>
      <c r="I59" s="57"/>
      <c r="J59" s="57"/>
      <c r="K59" s="56"/>
      <c r="L59" s="57"/>
      <c r="M59" s="78"/>
      <c r="N59" s="55"/>
      <c r="O59" s="55"/>
      <c r="P59" s="79"/>
      <c r="Q59" s="4"/>
      <c r="R59" s="4"/>
      <c r="S59" s="4"/>
      <c r="T59" s="19"/>
    </row>
    <row r="60" spans="2:20" ht="23.25" customHeight="1" x14ac:dyDescent="0.35">
      <c r="B60" s="3"/>
      <c r="C60" s="4"/>
      <c r="D60" s="4"/>
      <c r="E60" s="4"/>
      <c r="F60" s="267" t="s">
        <v>51</v>
      </c>
      <c r="G60" s="268"/>
      <c r="H60" s="269"/>
      <c r="I60" s="273" t="s">
        <v>118</v>
      </c>
      <c r="J60" s="274"/>
      <c r="K60" s="274"/>
      <c r="L60" s="274"/>
      <c r="M60" s="274"/>
      <c r="N60" s="274"/>
      <c r="O60" s="274"/>
      <c r="P60" s="275"/>
      <c r="Q60" s="4"/>
      <c r="R60" s="4"/>
      <c r="S60" s="4"/>
      <c r="T60" s="19"/>
    </row>
    <row r="61" spans="2:20" x14ac:dyDescent="0.35">
      <c r="B61" s="3"/>
      <c r="C61" s="4"/>
      <c r="D61" s="4"/>
      <c r="E61" s="4"/>
      <c r="F61" s="270"/>
      <c r="G61" s="271"/>
      <c r="H61" s="272"/>
      <c r="I61" s="240"/>
      <c r="J61" s="241"/>
      <c r="K61" s="241"/>
      <c r="L61" s="241"/>
      <c r="M61" s="241"/>
      <c r="N61" s="241"/>
      <c r="O61" s="241"/>
      <c r="P61" s="242"/>
      <c r="Q61" s="4"/>
      <c r="R61" s="4"/>
      <c r="S61" s="4"/>
      <c r="T61" s="19"/>
    </row>
    <row r="62" spans="2:20" x14ac:dyDescent="0.35">
      <c r="B62" s="3"/>
      <c r="C62" s="4"/>
      <c r="D62" s="4"/>
      <c r="E62" s="4"/>
      <c r="F62" s="63"/>
      <c r="G62" s="63"/>
      <c r="H62" s="63"/>
      <c r="I62" s="63"/>
      <c r="J62" s="63" t="s">
        <v>52</v>
      </c>
      <c r="K62" s="63"/>
      <c r="L62" s="63"/>
      <c r="M62" s="63"/>
      <c r="N62" s="64"/>
      <c r="O62" s="64"/>
      <c r="P62" s="64"/>
      <c r="Q62" s="4"/>
      <c r="R62" s="4"/>
      <c r="S62" s="4"/>
      <c r="T62" s="19"/>
    </row>
    <row r="63" spans="2:20" x14ac:dyDescent="0.35">
      <c r="B63" s="3"/>
      <c r="C63" s="4"/>
      <c r="D63" s="4"/>
      <c r="E63" s="4"/>
      <c r="F63" s="240"/>
      <c r="G63" s="241"/>
      <c r="H63" s="242"/>
      <c r="I63" s="243" t="s">
        <v>53</v>
      </c>
      <c r="J63" s="245"/>
      <c r="K63" s="243" t="s">
        <v>54</v>
      </c>
      <c r="L63" s="245"/>
      <c r="M63" s="243"/>
      <c r="N63" s="244"/>
      <c r="O63" s="245"/>
      <c r="P63" s="4"/>
      <c r="Q63" s="4"/>
      <c r="R63" s="4"/>
      <c r="S63" s="19"/>
    </row>
    <row r="64" spans="2:20" ht="167.25" customHeight="1" x14ac:dyDescent="0.35">
      <c r="B64" s="3"/>
      <c r="C64" s="4"/>
      <c r="D64" s="4"/>
      <c r="E64" s="4"/>
      <c r="F64" s="243" t="s">
        <v>55</v>
      </c>
      <c r="G64" s="245"/>
      <c r="H64" s="61" t="s">
        <v>56</v>
      </c>
      <c r="I64" s="243" t="s">
        <v>118</v>
      </c>
      <c r="J64" s="245"/>
      <c r="K64" s="61" t="s">
        <v>10</v>
      </c>
      <c r="L64" s="61" t="s">
        <v>11</v>
      </c>
      <c r="M64" s="259" t="s">
        <v>15</v>
      </c>
      <c r="N64" s="260"/>
      <c r="O64" s="261"/>
      <c r="P64" s="4"/>
      <c r="Q64" s="4"/>
      <c r="R64" s="4"/>
      <c r="S64" s="19"/>
    </row>
    <row r="65" spans="2:20" ht="128.25" customHeight="1" x14ac:dyDescent="0.35">
      <c r="B65" s="3"/>
      <c r="C65" s="4"/>
      <c r="D65" s="4"/>
      <c r="E65" s="4"/>
      <c r="F65" s="250"/>
      <c r="G65" s="251"/>
      <c r="H65" s="105" t="s">
        <v>82</v>
      </c>
      <c r="I65" s="250"/>
      <c r="J65" s="251"/>
      <c r="K65" s="67"/>
      <c r="L65" s="67"/>
      <c r="M65" s="250"/>
      <c r="N65" s="255"/>
      <c r="O65" s="251"/>
      <c r="P65" s="4"/>
      <c r="Q65" s="4"/>
      <c r="R65" s="4"/>
      <c r="S65" s="19"/>
    </row>
    <row r="66" spans="2:20" ht="119.25" customHeight="1" x14ac:dyDescent="0.35">
      <c r="B66" s="3"/>
      <c r="C66" s="4"/>
      <c r="D66" s="4"/>
      <c r="E66" s="4"/>
      <c r="F66" s="250"/>
      <c r="G66" s="251"/>
      <c r="H66" s="105" t="s">
        <v>82</v>
      </c>
      <c r="I66" s="250"/>
      <c r="J66" s="251"/>
      <c r="K66" s="67"/>
      <c r="L66" s="67"/>
      <c r="M66" s="354"/>
      <c r="N66" s="355"/>
      <c r="O66" s="356"/>
      <c r="P66" s="4"/>
      <c r="Q66" s="4"/>
      <c r="R66" s="4"/>
      <c r="S66" s="19"/>
    </row>
    <row r="67" spans="2:20" x14ac:dyDescent="0.35">
      <c r="B67" s="3"/>
      <c r="C67" s="4"/>
      <c r="D67" s="4"/>
      <c r="E67" s="4"/>
      <c r="F67" s="252"/>
      <c r="G67" s="253"/>
      <c r="H67" s="253"/>
      <c r="I67" s="253"/>
      <c r="J67" s="253"/>
      <c r="K67" s="253"/>
      <c r="L67" s="253"/>
      <c r="M67" s="253"/>
      <c r="N67" s="253"/>
      <c r="O67" s="253"/>
      <c r="P67" s="254"/>
      <c r="Q67" s="4"/>
      <c r="R67" s="4"/>
      <c r="S67" s="4"/>
      <c r="T67" s="19"/>
    </row>
    <row r="68" spans="2:20" x14ac:dyDescent="0.35">
      <c r="B68" s="3"/>
      <c r="C68" s="4"/>
      <c r="D68" s="4"/>
      <c r="E68" s="4"/>
      <c r="F68" s="74"/>
      <c r="G68" s="75"/>
      <c r="H68" s="75"/>
      <c r="I68" s="262"/>
      <c r="J68" s="263"/>
      <c r="K68" s="76"/>
      <c r="L68" s="289" t="s">
        <v>50</v>
      </c>
      <c r="M68" s="290"/>
      <c r="N68" s="289" t="s">
        <v>59</v>
      </c>
      <c r="O68" s="291"/>
      <c r="P68" s="290"/>
      <c r="Q68" s="4"/>
      <c r="R68" s="4"/>
      <c r="S68" s="4"/>
      <c r="T68" s="19"/>
    </row>
    <row r="69" spans="2:20" x14ac:dyDescent="0.35">
      <c r="B69" s="3"/>
      <c r="C69" s="4"/>
      <c r="D69" s="4"/>
      <c r="E69" s="4"/>
      <c r="F69" s="82"/>
      <c r="G69" s="82"/>
      <c r="H69" s="82"/>
      <c r="I69" s="83"/>
      <c r="J69" s="83"/>
      <c r="K69" s="84"/>
      <c r="L69" s="85"/>
      <c r="M69" s="85"/>
      <c r="N69" s="85"/>
      <c r="O69" s="85"/>
      <c r="P69" s="85"/>
      <c r="Q69" s="4"/>
      <c r="R69" s="4"/>
      <c r="S69" s="4"/>
      <c r="T69" s="19"/>
    </row>
    <row r="70" spans="2:20" x14ac:dyDescent="0.35">
      <c r="B70" s="3"/>
      <c r="C70" s="4"/>
      <c r="D70" s="4"/>
      <c r="E70" s="4"/>
      <c r="F70" s="82"/>
      <c r="G70" s="82"/>
      <c r="H70" s="82"/>
      <c r="I70" s="83"/>
      <c r="J70" s="83"/>
      <c r="K70" s="84"/>
      <c r="L70" s="85"/>
      <c r="M70" s="85"/>
      <c r="N70" s="85"/>
      <c r="O70" s="85"/>
      <c r="P70" s="85"/>
      <c r="Q70" s="4"/>
      <c r="R70" s="4"/>
      <c r="S70" s="4"/>
      <c r="T70" s="19"/>
    </row>
    <row r="71" spans="2:20" x14ac:dyDescent="0.35">
      <c r="B71" s="3"/>
      <c r="C71" s="4"/>
      <c r="D71" s="4"/>
      <c r="E71" s="4"/>
      <c r="F71" s="82"/>
      <c r="G71" s="82"/>
      <c r="H71" s="82"/>
      <c r="I71" s="83"/>
      <c r="J71" s="83"/>
      <c r="K71" s="84"/>
      <c r="L71" s="85"/>
      <c r="M71" s="85"/>
      <c r="N71" s="85"/>
      <c r="O71" s="85"/>
      <c r="P71" s="85"/>
      <c r="Q71" s="4"/>
      <c r="R71" s="4"/>
      <c r="S71" s="4"/>
      <c r="T71" s="19"/>
    </row>
    <row r="72" spans="2:20" ht="24" thickBot="1" x14ac:dyDescent="0.4">
      <c r="B72" s="3"/>
      <c r="C72" s="4"/>
      <c r="D72" s="4"/>
      <c r="E72" s="4"/>
      <c r="F72" s="4"/>
      <c r="G72" s="4"/>
      <c r="H72" s="4"/>
      <c r="I72" s="4"/>
      <c r="J72" s="4"/>
      <c r="K72" s="4"/>
      <c r="L72" s="4"/>
      <c r="M72" s="4"/>
      <c r="N72" s="4"/>
      <c r="O72" s="4"/>
      <c r="P72" s="4"/>
      <c r="Q72" s="4"/>
      <c r="R72" s="4"/>
      <c r="S72" s="4"/>
      <c r="T72" s="19"/>
    </row>
    <row r="73" spans="2:20" ht="34.5" customHeight="1" thickBot="1" x14ac:dyDescent="0.4">
      <c r="B73" s="341" t="s">
        <v>59</v>
      </c>
      <c r="C73" s="342"/>
      <c r="D73" s="342"/>
      <c r="E73" s="342"/>
      <c r="F73" s="342"/>
      <c r="G73" s="342"/>
      <c r="H73" s="342"/>
      <c r="I73" s="342"/>
      <c r="J73" s="342"/>
      <c r="K73" s="342"/>
      <c r="L73" s="342"/>
      <c r="M73" s="342"/>
      <c r="N73" s="342"/>
      <c r="O73" s="342"/>
      <c r="P73" s="342"/>
      <c r="Q73" s="342"/>
      <c r="R73" s="342"/>
      <c r="S73" s="342"/>
      <c r="T73" s="343"/>
    </row>
    <row r="74" spans="2:20" ht="43.5" customHeight="1" x14ac:dyDescent="0.35">
      <c r="B74" s="228" t="s">
        <v>27</v>
      </c>
      <c r="C74" s="229"/>
      <c r="D74" s="229"/>
      <c r="E74" s="229"/>
      <c r="F74" s="229"/>
      <c r="G74" s="229"/>
      <c r="H74" s="229"/>
      <c r="I74" s="229"/>
      <c r="J74" s="229"/>
      <c r="K74" s="229"/>
      <c r="L74" s="229"/>
      <c r="M74" s="229"/>
      <c r="N74" s="229"/>
      <c r="O74" s="229"/>
      <c r="P74" s="229"/>
      <c r="Q74" s="229"/>
      <c r="R74" s="229"/>
      <c r="S74" s="229"/>
      <c r="T74" s="230"/>
    </row>
    <row r="75" spans="2:20" ht="24" thickBot="1" x14ac:dyDescent="0.4">
      <c r="B75" s="231"/>
      <c r="C75" s="232"/>
      <c r="D75" s="232"/>
      <c r="E75" s="232"/>
      <c r="F75" s="232"/>
      <c r="G75" s="232"/>
      <c r="H75" s="232"/>
      <c r="I75" s="232"/>
      <c r="J75" s="232"/>
      <c r="K75" s="232"/>
      <c r="L75" s="232"/>
      <c r="M75" s="232"/>
      <c r="N75" s="232"/>
      <c r="O75" s="232"/>
      <c r="P75" s="232"/>
      <c r="Q75" s="232"/>
      <c r="R75" s="232"/>
      <c r="S75" s="232"/>
      <c r="T75" s="233"/>
    </row>
    <row r="76" spans="2:20" customFormat="1" x14ac:dyDescent="0.35">
      <c r="B76" s="293" t="s">
        <v>0</v>
      </c>
      <c r="C76" s="294"/>
      <c r="D76" s="294"/>
      <c r="E76" s="294"/>
      <c r="F76" s="294"/>
      <c r="G76" s="294"/>
      <c r="H76" s="294"/>
      <c r="I76" s="294"/>
      <c r="J76" s="295"/>
      <c r="K76" s="344">
        <v>1000000000</v>
      </c>
      <c r="L76" s="344"/>
      <c r="M76" s="344"/>
      <c r="N76" s="344"/>
      <c r="O76" s="47"/>
      <c r="P76" s="279"/>
      <c r="Q76" s="280"/>
      <c r="R76" s="281"/>
      <c r="S76" s="1"/>
      <c r="T76" s="16"/>
    </row>
    <row r="77" spans="2:20" customFormat="1" ht="45.75" customHeight="1" x14ac:dyDescent="0.25">
      <c r="B77" s="285" t="s">
        <v>40</v>
      </c>
      <c r="C77" s="286"/>
      <c r="D77" s="287"/>
      <c r="E77" s="35" t="s">
        <v>41</v>
      </c>
      <c r="F77" s="288" t="s">
        <v>89</v>
      </c>
      <c r="G77" s="288"/>
      <c r="H77" s="288"/>
      <c r="I77" s="36"/>
      <c r="J77" s="29"/>
      <c r="K77" s="360">
        <v>1</v>
      </c>
      <c r="L77" s="361"/>
      <c r="M77" s="361"/>
      <c r="N77" s="362"/>
      <c r="O77" s="110" t="s">
        <v>19</v>
      </c>
      <c r="P77" s="279"/>
      <c r="Q77" s="280"/>
      <c r="R77" s="281"/>
      <c r="S77" s="1"/>
      <c r="T77" s="16"/>
    </row>
    <row r="78" spans="2:20" customFormat="1" x14ac:dyDescent="0.25">
      <c r="B78" s="288" t="s">
        <v>42</v>
      </c>
      <c r="C78" s="288"/>
      <c r="D78" s="288"/>
      <c r="E78" s="35" t="s">
        <v>43</v>
      </c>
      <c r="F78" s="288"/>
      <c r="G78" s="288"/>
      <c r="H78" s="288"/>
      <c r="I78" s="36"/>
      <c r="J78" s="29"/>
      <c r="K78" s="357"/>
      <c r="L78" s="358"/>
      <c r="M78" s="358"/>
      <c r="N78" s="359"/>
      <c r="O78" s="111"/>
      <c r="P78" s="279"/>
      <c r="Q78" s="280"/>
      <c r="R78" s="281"/>
      <c r="S78" s="1"/>
      <c r="T78" s="16"/>
    </row>
    <row r="79" spans="2:20" customFormat="1" x14ac:dyDescent="0.25">
      <c r="B79" s="288" t="s">
        <v>42</v>
      </c>
      <c r="C79" s="288"/>
      <c r="D79" s="288"/>
      <c r="E79" s="35" t="s">
        <v>43</v>
      </c>
      <c r="F79" s="288"/>
      <c r="G79" s="288"/>
      <c r="H79" s="288"/>
      <c r="I79" s="35"/>
      <c r="J79" s="29"/>
      <c r="K79" s="357"/>
      <c r="L79" s="358"/>
      <c r="M79" s="358"/>
      <c r="N79" s="359"/>
      <c r="O79" s="111"/>
      <c r="P79" s="279"/>
      <c r="Q79" s="280"/>
      <c r="R79" s="281"/>
      <c r="S79" s="1"/>
      <c r="T79" s="16"/>
    </row>
    <row r="80" spans="2:20" customFormat="1" x14ac:dyDescent="0.25">
      <c r="B80" s="303" t="s">
        <v>67</v>
      </c>
      <c r="C80" s="304"/>
      <c r="D80" s="304"/>
      <c r="E80" s="304"/>
      <c r="F80" s="304"/>
      <c r="G80" s="304"/>
      <c r="H80" s="304"/>
      <c r="I80" s="304"/>
      <c r="J80" s="305"/>
      <c r="K80" s="360">
        <v>1</v>
      </c>
      <c r="L80" s="361"/>
      <c r="M80" s="361"/>
      <c r="N80" s="362"/>
      <c r="O80" s="110" t="s">
        <v>19</v>
      </c>
      <c r="P80" s="279"/>
      <c r="Q80" s="280"/>
      <c r="R80" s="281"/>
      <c r="S80" s="1"/>
      <c r="T80" s="16"/>
    </row>
    <row r="81" spans="2:46" customFormat="1" x14ac:dyDescent="0.25">
      <c r="B81" s="303" t="s">
        <v>39</v>
      </c>
      <c r="C81" s="304"/>
      <c r="D81" s="304"/>
      <c r="E81" s="304"/>
      <c r="F81" s="304"/>
      <c r="G81" s="304"/>
      <c r="H81" s="304"/>
      <c r="I81" s="304"/>
      <c r="J81" s="305"/>
      <c r="K81" s="340"/>
      <c r="L81" s="340"/>
      <c r="M81" s="340"/>
      <c r="N81" s="340"/>
      <c r="O81" s="110"/>
      <c r="P81" s="279"/>
      <c r="Q81" s="280"/>
      <c r="R81" s="281"/>
      <c r="S81" s="1"/>
      <c r="T81" s="16"/>
    </row>
    <row r="82" spans="2:46" customFormat="1" x14ac:dyDescent="0.25">
      <c r="B82" s="303" t="s">
        <v>1</v>
      </c>
      <c r="C82" s="304"/>
      <c r="D82" s="304"/>
      <c r="E82" s="304"/>
      <c r="F82" s="304"/>
      <c r="G82" s="304"/>
      <c r="H82" s="304"/>
      <c r="I82" s="304"/>
      <c r="J82" s="305"/>
      <c r="K82" s="340"/>
      <c r="L82" s="340"/>
      <c r="M82" s="340"/>
      <c r="N82" s="340"/>
      <c r="O82" s="110" t="s">
        <v>19</v>
      </c>
      <c r="P82" s="282"/>
      <c r="Q82" s="283"/>
      <c r="R82" s="284"/>
      <c r="S82" s="1"/>
      <c r="T82" s="17"/>
    </row>
    <row r="83" spans="2:46" customFormat="1" ht="12.75" customHeight="1" x14ac:dyDescent="0.25">
      <c r="B83" s="94"/>
      <c r="C83" s="95"/>
      <c r="D83" s="95"/>
      <c r="E83" s="95"/>
      <c r="F83" s="95"/>
      <c r="G83" s="95"/>
      <c r="H83" s="95"/>
      <c r="I83" s="95"/>
      <c r="J83" s="96"/>
      <c r="K83" s="97"/>
      <c r="L83" s="97"/>
      <c r="M83" s="97"/>
      <c r="N83" s="97"/>
      <c r="O83" s="98"/>
      <c r="P83" s="31"/>
      <c r="Q83" s="32"/>
      <c r="R83" s="33"/>
      <c r="S83" s="1"/>
      <c r="T83" s="17"/>
    </row>
    <row r="85" spans="2:46" x14ac:dyDescent="0.35">
      <c r="B85" s="52"/>
      <c r="C85" s="53"/>
      <c r="D85" s="53"/>
      <c r="E85" s="53"/>
      <c r="F85" s="53"/>
      <c r="G85" s="53"/>
      <c r="H85" s="53"/>
      <c r="I85" s="53"/>
      <c r="J85" s="53"/>
      <c r="K85" s="53"/>
      <c r="L85" s="53"/>
      <c r="M85" s="53"/>
      <c r="N85" s="53"/>
      <c r="O85" s="2"/>
      <c r="P85" s="2"/>
      <c r="Q85" s="2"/>
      <c r="R85" s="2"/>
      <c r="S85" s="2"/>
      <c r="T85" s="18"/>
      <c r="W85" s="58"/>
      <c r="X85" s="58"/>
      <c r="Y85" s="58"/>
      <c r="Z85" s="58"/>
      <c r="AA85" s="58"/>
      <c r="AB85" s="58"/>
      <c r="AC85" s="58"/>
      <c r="AD85" s="58"/>
      <c r="AE85" s="58"/>
      <c r="AF85" s="58"/>
      <c r="AG85" s="58"/>
      <c r="AH85" s="58"/>
      <c r="AI85" s="58"/>
      <c r="AJ85" s="58"/>
      <c r="AK85" s="58"/>
      <c r="AL85" s="58"/>
      <c r="AM85" s="58"/>
      <c r="AN85" s="58"/>
      <c r="AO85" s="58"/>
      <c r="AP85" s="58"/>
      <c r="AQ85" s="58"/>
      <c r="AR85" s="58"/>
      <c r="AS85" s="58"/>
      <c r="AT85" s="58"/>
    </row>
    <row r="86" spans="2:46" ht="75" customHeight="1" x14ac:dyDescent="0.35">
      <c r="B86" s="5"/>
      <c r="C86" s="313" t="s">
        <v>2</v>
      </c>
      <c r="D86" s="313" t="s">
        <v>3</v>
      </c>
      <c r="E86" s="316" t="s">
        <v>4</v>
      </c>
      <c r="F86" s="313" t="s">
        <v>5</v>
      </c>
      <c r="G86" s="6" t="s">
        <v>6</v>
      </c>
      <c r="H86" s="313" t="s">
        <v>66</v>
      </c>
      <c r="I86" s="313" t="s">
        <v>65</v>
      </c>
      <c r="J86" s="313" t="s">
        <v>7</v>
      </c>
      <c r="K86" s="313" t="s">
        <v>8</v>
      </c>
      <c r="L86" s="313" t="s">
        <v>9</v>
      </c>
      <c r="M86" s="313" t="s">
        <v>10</v>
      </c>
      <c r="N86" s="313" t="s">
        <v>11</v>
      </c>
      <c r="O86" s="313" t="s">
        <v>12</v>
      </c>
      <c r="P86" s="306" t="s">
        <v>13</v>
      </c>
      <c r="Q86" s="306" t="s">
        <v>14</v>
      </c>
      <c r="R86" s="306" t="s">
        <v>63</v>
      </c>
      <c r="S86" s="306" t="s">
        <v>64</v>
      </c>
      <c r="T86" s="366" t="s">
        <v>15</v>
      </c>
      <c r="W86" s="58"/>
      <c r="X86" s="58"/>
      <c r="Y86" s="58"/>
      <c r="Z86" s="58"/>
      <c r="AA86" s="58"/>
      <c r="AB86" s="58"/>
      <c r="AC86" s="58"/>
      <c r="AD86" s="58"/>
      <c r="AE86" s="58"/>
      <c r="AF86" s="58"/>
      <c r="AG86" s="58"/>
      <c r="AH86" s="58"/>
      <c r="AI86" s="58"/>
      <c r="AJ86" s="58"/>
      <c r="AK86" s="58"/>
      <c r="AL86" s="58"/>
      <c r="AM86" s="58"/>
      <c r="AN86" s="58"/>
      <c r="AO86" s="58"/>
      <c r="AP86" s="58"/>
      <c r="AQ86" s="58"/>
      <c r="AR86" s="58"/>
      <c r="AS86" s="58"/>
      <c r="AT86" s="58"/>
    </row>
    <row r="87" spans="2:46" x14ac:dyDescent="0.35">
      <c r="B87" s="5"/>
      <c r="C87" s="315"/>
      <c r="D87" s="315"/>
      <c r="E87" s="317"/>
      <c r="F87" s="315"/>
      <c r="G87" s="313" t="s">
        <v>16</v>
      </c>
      <c r="H87" s="315"/>
      <c r="I87" s="315"/>
      <c r="J87" s="315"/>
      <c r="K87" s="315"/>
      <c r="L87" s="315"/>
      <c r="M87" s="315"/>
      <c r="N87" s="315"/>
      <c r="O87" s="315"/>
      <c r="P87" s="307"/>
      <c r="Q87" s="307"/>
      <c r="R87" s="308"/>
      <c r="S87" s="308"/>
      <c r="T87" s="367"/>
      <c r="W87" s="58"/>
      <c r="X87" s="58"/>
      <c r="Y87" s="58"/>
      <c r="Z87" s="58"/>
      <c r="AA87" s="58"/>
      <c r="AB87" s="58"/>
      <c r="AC87" s="58"/>
      <c r="AD87" s="58"/>
      <c r="AE87" s="58"/>
      <c r="AF87" s="58"/>
      <c r="AG87" s="58"/>
      <c r="AH87" s="58"/>
      <c r="AI87" s="58"/>
      <c r="AJ87" s="58"/>
      <c r="AK87" s="58"/>
      <c r="AL87" s="58"/>
      <c r="AM87" s="58"/>
      <c r="AN87" s="58"/>
      <c r="AO87" s="58"/>
      <c r="AP87" s="58"/>
      <c r="AQ87" s="58"/>
      <c r="AR87" s="58"/>
      <c r="AS87" s="58"/>
      <c r="AT87" s="58"/>
    </row>
    <row r="88" spans="2:46" ht="156.75" customHeight="1" x14ac:dyDescent="0.35">
      <c r="B88" s="5"/>
      <c r="C88" s="314"/>
      <c r="D88" s="314"/>
      <c r="E88" s="318"/>
      <c r="F88" s="314"/>
      <c r="G88" s="314"/>
      <c r="H88" s="314"/>
      <c r="I88" s="314"/>
      <c r="J88" s="314"/>
      <c r="K88" s="314"/>
      <c r="L88" s="314"/>
      <c r="M88" s="314"/>
      <c r="N88" s="314"/>
      <c r="O88" s="314"/>
      <c r="P88" s="308"/>
      <c r="Q88" s="308"/>
      <c r="R88" s="6" t="s">
        <v>17</v>
      </c>
      <c r="S88" s="6" t="s">
        <v>18</v>
      </c>
      <c r="T88" s="109"/>
      <c r="W88" s="108">
        <f>1000000000/D143</f>
        <v>1280.0131073342191</v>
      </c>
      <c r="X88" s="58"/>
      <c r="Y88" s="58"/>
      <c r="Z88" s="58"/>
      <c r="AA88" s="58"/>
      <c r="AB88" s="58"/>
      <c r="AC88" s="58"/>
      <c r="AD88" s="58"/>
      <c r="AE88" s="58"/>
      <c r="AF88" s="58"/>
      <c r="AG88" s="58"/>
      <c r="AH88" s="58"/>
      <c r="AI88" s="58"/>
      <c r="AJ88" s="58"/>
      <c r="AK88" s="58"/>
      <c r="AL88" s="58"/>
      <c r="AM88" s="58"/>
      <c r="AN88" s="58"/>
      <c r="AO88" s="58"/>
      <c r="AP88" s="58"/>
      <c r="AQ88" s="58"/>
      <c r="AR88" s="58"/>
      <c r="AS88" s="58"/>
      <c r="AT88" s="58"/>
    </row>
    <row r="89" spans="2:46" ht="209.25" x14ac:dyDescent="0.35">
      <c r="B89" s="5"/>
      <c r="C89" s="6">
        <v>1</v>
      </c>
      <c r="D89" s="34" t="s">
        <v>87</v>
      </c>
      <c r="E89" s="34" t="s">
        <v>89</v>
      </c>
      <c r="F89" s="34">
        <v>8</v>
      </c>
      <c r="G89" s="34" t="s">
        <v>84</v>
      </c>
      <c r="H89" s="86" t="s">
        <v>83</v>
      </c>
      <c r="I89" s="106">
        <v>811015</v>
      </c>
      <c r="J89" s="34" t="s">
        <v>90</v>
      </c>
      <c r="K89" s="34" t="s">
        <v>31</v>
      </c>
      <c r="L89" s="7">
        <v>0.5</v>
      </c>
      <c r="M89" s="87">
        <v>40871</v>
      </c>
      <c r="N89" s="87">
        <v>41509</v>
      </c>
      <c r="O89" s="34">
        <v>2013</v>
      </c>
      <c r="P89" s="34" t="s">
        <v>21</v>
      </c>
      <c r="Q89" s="107">
        <v>1188990937</v>
      </c>
      <c r="R89" s="8">
        <f>+Q89*L89</f>
        <v>594495468.5</v>
      </c>
      <c r="S89" s="88">
        <f>+(R89/D138)*0.5</f>
        <v>504.23703859202715</v>
      </c>
      <c r="T89" s="109" t="s">
        <v>106</v>
      </c>
      <c r="W89" s="58">
        <f>+W88*1.5</f>
        <v>1920.0196610013286</v>
      </c>
      <c r="X89" s="58"/>
      <c r="Y89" s="58"/>
      <c r="Z89" s="58"/>
      <c r="AA89" s="58"/>
      <c r="AB89" s="58"/>
      <c r="AC89" s="58"/>
      <c r="AD89" s="58"/>
      <c r="AE89" s="58"/>
      <c r="AF89" s="58"/>
      <c r="AG89" s="58"/>
      <c r="AH89" s="58"/>
      <c r="AI89" s="58"/>
      <c r="AJ89" s="58"/>
      <c r="AK89" s="58"/>
      <c r="AL89" s="58"/>
      <c r="AM89" s="58"/>
      <c r="AN89" s="58"/>
      <c r="AO89" s="58"/>
      <c r="AP89" s="58"/>
      <c r="AQ89" s="58"/>
      <c r="AR89" s="58"/>
      <c r="AS89" s="58"/>
      <c r="AT89" s="58"/>
    </row>
    <row r="90" spans="2:46" ht="209.25" x14ac:dyDescent="0.35">
      <c r="B90" s="5"/>
      <c r="C90" s="6">
        <v>2</v>
      </c>
      <c r="D90" s="34" t="s">
        <v>88</v>
      </c>
      <c r="E90" s="34" t="s">
        <v>89</v>
      </c>
      <c r="F90" s="34">
        <v>60</v>
      </c>
      <c r="G90" s="34" t="s">
        <v>86</v>
      </c>
      <c r="H90" s="86" t="s">
        <v>85</v>
      </c>
      <c r="I90" s="106">
        <v>811015</v>
      </c>
      <c r="J90" s="34" t="s">
        <v>91</v>
      </c>
      <c r="K90" s="34" t="s">
        <v>31</v>
      </c>
      <c r="L90" s="7">
        <v>0.5</v>
      </c>
      <c r="M90" s="87">
        <v>41660</v>
      </c>
      <c r="N90" s="87">
        <v>42296</v>
      </c>
      <c r="O90" s="34">
        <v>2015</v>
      </c>
      <c r="P90" s="34" t="s">
        <v>21</v>
      </c>
      <c r="Q90" s="107">
        <v>2284787406</v>
      </c>
      <c r="R90" s="8">
        <f t="shared" ref="R90:R93" si="0">+Q90*L90</f>
        <v>1142393703</v>
      </c>
      <c r="S90" s="88"/>
      <c r="T90" s="109" t="s">
        <v>104</v>
      </c>
      <c r="W90" s="58"/>
      <c r="X90" s="58"/>
      <c r="Y90" s="58"/>
      <c r="Z90" s="58"/>
      <c r="AA90" s="58"/>
      <c r="AB90" s="58"/>
      <c r="AC90" s="58"/>
      <c r="AD90" s="58"/>
      <c r="AE90" s="58"/>
      <c r="AF90" s="58"/>
      <c r="AG90" s="58"/>
      <c r="AH90" s="58"/>
      <c r="AI90" s="58"/>
      <c r="AJ90" s="58"/>
      <c r="AK90" s="58"/>
      <c r="AL90" s="58"/>
      <c r="AM90" s="58"/>
      <c r="AN90" s="58"/>
      <c r="AO90" s="58"/>
      <c r="AP90" s="58"/>
      <c r="AQ90" s="58"/>
      <c r="AR90" s="58"/>
      <c r="AS90" s="58"/>
      <c r="AT90" s="58"/>
    </row>
    <row r="91" spans="2:46" ht="159.75" customHeight="1" x14ac:dyDescent="0.35">
      <c r="B91" s="5"/>
      <c r="C91" s="6">
        <v>3</v>
      </c>
      <c r="D91" s="34" t="s">
        <v>92</v>
      </c>
      <c r="E91" s="34" t="s">
        <v>89</v>
      </c>
      <c r="F91" s="34">
        <v>62</v>
      </c>
      <c r="G91" s="34" t="s">
        <v>95</v>
      </c>
      <c r="H91" s="86" t="s">
        <v>98</v>
      </c>
      <c r="I91" s="34">
        <v>801016</v>
      </c>
      <c r="J91" s="34" t="s">
        <v>101</v>
      </c>
      <c r="K91" s="34" t="s">
        <v>31</v>
      </c>
      <c r="L91" s="7">
        <v>0.5</v>
      </c>
      <c r="M91" s="87">
        <v>42033</v>
      </c>
      <c r="N91" s="87">
        <v>42488</v>
      </c>
      <c r="O91" s="34">
        <v>2016</v>
      </c>
      <c r="P91" s="34" t="s">
        <v>21</v>
      </c>
      <c r="Q91" s="107">
        <v>1191661321</v>
      </c>
      <c r="R91" s="8">
        <f t="shared" si="0"/>
        <v>595830660.5</v>
      </c>
      <c r="S91" s="9"/>
      <c r="T91" s="109" t="s">
        <v>104</v>
      </c>
      <c r="W91" s="58"/>
      <c r="X91" s="292"/>
      <c r="Y91" s="292"/>
      <c r="Z91" s="292"/>
      <c r="AA91" s="292"/>
      <c r="AB91" s="292"/>
      <c r="AC91" s="292"/>
      <c r="AD91" s="292"/>
      <c r="AE91" s="292"/>
      <c r="AF91" s="292"/>
      <c r="AG91" s="292"/>
      <c r="AH91" s="292"/>
      <c r="AI91" s="292"/>
      <c r="AJ91" s="292"/>
      <c r="AK91" s="292"/>
      <c r="AL91" s="292"/>
      <c r="AM91" s="292"/>
      <c r="AN91" s="292"/>
      <c r="AO91" s="292"/>
      <c r="AP91" s="292"/>
      <c r="AQ91" s="292"/>
      <c r="AR91" s="292"/>
      <c r="AS91" s="292"/>
      <c r="AT91" s="292"/>
    </row>
    <row r="92" spans="2:46" ht="159.75" customHeight="1" x14ac:dyDescent="0.35">
      <c r="B92" s="5"/>
      <c r="C92" s="6">
        <v>4</v>
      </c>
      <c r="D92" s="34" t="s">
        <v>93</v>
      </c>
      <c r="E92" s="34" t="s">
        <v>89</v>
      </c>
      <c r="F92" s="34">
        <v>5</v>
      </c>
      <c r="G92" s="34" t="s">
        <v>96</v>
      </c>
      <c r="H92" s="86" t="s">
        <v>99</v>
      </c>
      <c r="I92" s="34">
        <v>811015</v>
      </c>
      <c r="J92" s="34" t="s">
        <v>102</v>
      </c>
      <c r="K92" s="34" t="s">
        <v>31</v>
      </c>
      <c r="L92" s="7">
        <v>0.45</v>
      </c>
      <c r="M92" s="87">
        <v>40569</v>
      </c>
      <c r="N92" s="87">
        <v>41054</v>
      </c>
      <c r="O92" s="92">
        <v>2012</v>
      </c>
      <c r="P92" s="34" t="s">
        <v>21</v>
      </c>
      <c r="Q92" s="107">
        <v>699295111</v>
      </c>
      <c r="R92" s="8">
        <f t="shared" si="0"/>
        <v>314682799.94999999</v>
      </c>
      <c r="S92" s="9"/>
      <c r="T92" s="109" t="s">
        <v>104</v>
      </c>
      <c r="W92" s="58"/>
      <c r="X92" s="292"/>
      <c r="Y92" s="292"/>
      <c r="Z92" s="292"/>
      <c r="AA92" s="292"/>
      <c r="AB92" s="292"/>
      <c r="AC92" s="292"/>
      <c r="AD92" s="292"/>
      <c r="AE92" s="292"/>
      <c r="AF92" s="292"/>
      <c r="AG92" s="292"/>
      <c r="AH92" s="292"/>
      <c r="AI92" s="292"/>
      <c r="AJ92" s="292"/>
      <c r="AK92" s="292"/>
      <c r="AL92" s="292"/>
      <c r="AM92" s="292"/>
      <c r="AN92" s="292"/>
      <c r="AO92" s="292"/>
      <c r="AP92" s="292"/>
      <c r="AQ92" s="292"/>
      <c r="AR92" s="292"/>
      <c r="AS92" s="292"/>
      <c r="AT92" s="292"/>
    </row>
    <row r="93" spans="2:46" ht="242.25" customHeight="1" x14ac:dyDescent="0.35">
      <c r="B93" s="5"/>
      <c r="C93" s="6">
        <v>5</v>
      </c>
      <c r="D93" s="34" t="s">
        <v>94</v>
      </c>
      <c r="E93" s="34" t="s">
        <v>89</v>
      </c>
      <c r="F93" s="34">
        <v>61</v>
      </c>
      <c r="G93" s="34" t="s">
        <v>97</v>
      </c>
      <c r="H93" s="92" t="s">
        <v>100</v>
      </c>
      <c r="I93" s="34">
        <v>811015</v>
      </c>
      <c r="J93" s="34" t="s">
        <v>103</v>
      </c>
      <c r="K93" s="34" t="s">
        <v>31</v>
      </c>
      <c r="L93" s="7">
        <v>0.5</v>
      </c>
      <c r="M93" s="87">
        <v>42031</v>
      </c>
      <c r="N93" s="87">
        <v>42547</v>
      </c>
      <c r="O93" s="92">
        <v>2016</v>
      </c>
      <c r="P93" s="34" t="s">
        <v>21</v>
      </c>
      <c r="Q93" s="107">
        <v>1500000000</v>
      </c>
      <c r="R93" s="8">
        <f t="shared" si="0"/>
        <v>750000000</v>
      </c>
      <c r="S93" s="9">
        <f>+(R93/D141)*0.5</f>
        <v>543.9078692590524</v>
      </c>
      <c r="T93" s="109" t="s">
        <v>107</v>
      </c>
      <c r="W93" s="58"/>
      <c r="X93" s="292"/>
      <c r="Y93" s="292"/>
      <c r="Z93" s="292"/>
      <c r="AA93" s="292"/>
      <c r="AB93" s="292"/>
      <c r="AC93" s="292"/>
      <c r="AD93" s="292"/>
      <c r="AE93" s="292"/>
      <c r="AF93" s="292"/>
      <c r="AG93" s="292"/>
      <c r="AH93" s="292"/>
      <c r="AI93" s="292"/>
      <c r="AJ93" s="292"/>
      <c r="AK93" s="292"/>
      <c r="AL93" s="292"/>
      <c r="AM93" s="292"/>
      <c r="AN93" s="292"/>
      <c r="AO93" s="292"/>
      <c r="AP93" s="292"/>
      <c r="AQ93" s="292"/>
      <c r="AR93" s="292"/>
      <c r="AS93" s="292"/>
      <c r="AT93" s="292"/>
    </row>
    <row r="94" spans="2:46" x14ac:dyDescent="0.35">
      <c r="B94" s="5"/>
      <c r="C94" s="6">
        <v>6</v>
      </c>
      <c r="D94" s="34"/>
      <c r="E94" s="34"/>
      <c r="F94" s="34"/>
      <c r="G94" s="34"/>
      <c r="H94" s="34"/>
      <c r="I94" s="34"/>
      <c r="J94" s="34"/>
      <c r="K94" s="34"/>
      <c r="L94" s="7"/>
      <c r="M94" s="87"/>
      <c r="N94" s="87"/>
      <c r="O94" s="87"/>
      <c r="P94" s="87"/>
      <c r="Q94" s="87"/>
      <c r="R94" s="8"/>
      <c r="S94" s="9"/>
      <c r="T94" s="21"/>
      <c r="W94" s="58"/>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row>
    <row r="95" spans="2:46" x14ac:dyDescent="0.35">
      <c r="B95" s="5"/>
      <c r="C95" s="6">
        <v>7</v>
      </c>
      <c r="D95" s="34"/>
      <c r="E95" s="34"/>
      <c r="F95" s="34"/>
      <c r="G95" s="34"/>
      <c r="H95" s="34"/>
      <c r="I95" s="34"/>
      <c r="J95" s="34"/>
      <c r="K95" s="34"/>
      <c r="L95" s="7"/>
      <c r="M95" s="87"/>
      <c r="N95" s="87"/>
      <c r="O95" s="87"/>
      <c r="P95" s="87"/>
      <c r="Q95" s="87"/>
      <c r="R95" s="8"/>
      <c r="S95" s="9"/>
      <c r="T95" s="21"/>
      <c r="W95" s="58"/>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row>
    <row r="96" spans="2:46" x14ac:dyDescent="0.35">
      <c r="B96" s="5"/>
      <c r="C96" s="6">
        <v>8</v>
      </c>
      <c r="D96" s="34"/>
      <c r="E96" s="34"/>
      <c r="F96" s="34"/>
      <c r="G96" s="34"/>
      <c r="H96" s="34"/>
      <c r="I96" s="34"/>
      <c r="J96" s="34"/>
      <c r="K96" s="34"/>
      <c r="L96" s="7"/>
      <c r="M96" s="87"/>
      <c r="N96" s="87"/>
      <c r="O96" s="87"/>
      <c r="P96" s="87"/>
      <c r="Q96" s="87"/>
      <c r="R96" s="8"/>
      <c r="S96" s="9"/>
      <c r="T96" s="21"/>
      <c r="W96" s="58"/>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row>
    <row r="97" spans="2:46" x14ac:dyDescent="0.35">
      <c r="B97" s="5"/>
      <c r="C97" s="6">
        <v>9</v>
      </c>
      <c r="D97" s="34"/>
      <c r="E97" s="34"/>
      <c r="F97" s="34"/>
      <c r="G97" s="34"/>
      <c r="H97" s="34"/>
      <c r="I97" s="34"/>
      <c r="J97" s="34"/>
      <c r="K97" s="34"/>
      <c r="L97" s="7"/>
      <c r="M97" s="87"/>
      <c r="N97" s="87"/>
      <c r="O97" s="87"/>
      <c r="P97" s="87"/>
      <c r="Q97" s="87"/>
      <c r="R97" s="8"/>
      <c r="S97" s="9"/>
      <c r="T97" s="21"/>
      <c r="W97" s="58"/>
      <c r="X97" s="100"/>
      <c r="Y97" s="100"/>
      <c r="Z97" s="100"/>
      <c r="AA97" s="100"/>
      <c r="AB97" s="100"/>
      <c r="AC97" s="100"/>
      <c r="AD97" s="100"/>
      <c r="AE97" s="100"/>
      <c r="AF97" s="100"/>
      <c r="AG97" s="100"/>
      <c r="AH97" s="100"/>
      <c r="AI97" s="100"/>
      <c r="AJ97" s="100"/>
      <c r="AK97" s="100"/>
      <c r="AL97" s="100"/>
      <c r="AM97" s="100"/>
      <c r="AN97" s="100"/>
      <c r="AO97" s="100"/>
      <c r="AP97" s="100"/>
      <c r="AQ97" s="100"/>
      <c r="AR97" s="100"/>
      <c r="AS97" s="100"/>
      <c r="AT97" s="100"/>
    </row>
    <row r="98" spans="2:46" x14ac:dyDescent="0.35">
      <c r="B98" s="5"/>
      <c r="C98" s="6">
        <v>10</v>
      </c>
      <c r="D98" s="34"/>
      <c r="E98" s="34"/>
      <c r="F98" s="34"/>
      <c r="G98" s="34"/>
      <c r="H98" s="34"/>
      <c r="I98" s="34"/>
      <c r="J98" s="34"/>
      <c r="K98" s="34"/>
      <c r="L98" s="7"/>
      <c r="M98" s="87"/>
      <c r="N98" s="87"/>
      <c r="O98" s="87"/>
      <c r="P98" s="87"/>
      <c r="Q98" s="87"/>
      <c r="R98" s="8"/>
      <c r="S98" s="9"/>
      <c r="T98" s="20"/>
      <c r="W98" s="58"/>
      <c r="X98" s="58"/>
      <c r="Y98" s="58"/>
      <c r="Z98" s="58"/>
      <c r="AA98" s="58"/>
      <c r="AB98" s="58"/>
      <c r="AC98" s="58"/>
      <c r="AD98" s="58"/>
      <c r="AE98" s="58"/>
      <c r="AF98" s="58"/>
      <c r="AG98" s="58"/>
      <c r="AH98" s="58"/>
      <c r="AI98" s="58"/>
      <c r="AJ98" s="58"/>
      <c r="AK98" s="58"/>
      <c r="AL98" s="58"/>
      <c r="AM98" s="58"/>
      <c r="AN98" s="58"/>
      <c r="AO98" s="58"/>
      <c r="AP98" s="58"/>
      <c r="AQ98" s="58"/>
      <c r="AR98" s="58"/>
      <c r="AS98" s="58"/>
      <c r="AT98" s="58"/>
    </row>
    <row r="99" spans="2:46" ht="24" thickBot="1" x14ac:dyDescent="0.4">
      <c r="B99" s="52"/>
      <c r="C99" s="53"/>
      <c r="D99" s="53"/>
      <c r="E99" s="53"/>
      <c r="F99" s="53"/>
      <c r="G99" s="53"/>
      <c r="H99" s="53"/>
      <c r="I99" s="53"/>
      <c r="J99" s="53"/>
      <c r="K99" s="53"/>
      <c r="L99" s="53"/>
      <c r="M99" s="53"/>
      <c r="N99" s="53"/>
      <c r="O99" s="53"/>
      <c r="P99" s="53"/>
      <c r="Q99" s="53"/>
      <c r="R99" s="6" t="s">
        <v>22</v>
      </c>
      <c r="S99" s="9">
        <f>+SUM(S89:S98)</f>
        <v>1048.1449078510796</v>
      </c>
      <c r="T99" s="54"/>
      <c r="W99" s="58"/>
      <c r="X99" s="58"/>
      <c r="Y99" s="58"/>
      <c r="Z99" s="58"/>
      <c r="AA99" s="58"/>
      <c r="AB99" s="58"/>
      <c r="AC99" s="58"/>
      <c r="AD99" s="58"/>
      <c r="AE99" s="58"/>
      <c r="AF99" s="58"/>
      <c r="AG99" s="58"/>
      <c r="AH99" s="58"/>
      <c r="AI99" s="58"/>
      <c r="AJ99" s="58"/>
      <c r="AK99" s="58"/>
      <c r="AL99" s="58"/>
      <c r="AM99" s="58"/>
      <c r="AN99" s="58"/>
      <c r="AO99" s="58"/>
      <c r="AP99" s="58"/>
      <c r="AQ99" s="58"/>
      <c r="AR99" s="58"/>
      <c r="AS99" s="58"/>
      <c r="AT99" s="58"/>
    </row>
    <row r="100" spans="2:46" customFormat="1" x14ac:dyDescent="0.25">
      <c r="B100" s="293" t="s">
        <v>0</v>
      </c>
      <c r="C100" s="294"/>
      <c r="D100" s="294"/>
      <c r="E100" s="294"/>
      <c r="F100" s="294"/>
      <c r="G100" s="294"/>
      <c r="H100" s="294"/>
      <c r="I100" s="294"/>
      <c r="J100" s="295"/>
      <c r="K100" s="335">
        <v>1000000000</v>
      </c>
      <c r="L100" s="336"/>
      <c r="M100" s="336"/>
      <c r="N100" s="296" t="str">
        <f>+IF(K102&gt;=K101,"CUMPLE","NO  CUMPLE")</f>
        <v>NO  CUMPLE</v>
      </c>
      <c r="O100" s="378">
        <v>0</v>
      </c>
      <c r="P100" s="299"/>
      <c r="Q100" s="300"/>
      <c r="R100" s="301"/>
      <c r="S100" s="1"/>
      <c r="T100" s="16"/>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row>
    <row r="101" spans="2:46" customFormat="1" x14ac:dyDescent="0.25">
      <c r="B101" s="303" t="s">
        <v>68</v>
      </c>
      <c r="C101" s="304"/>
      <c r="D101" s="304"/>
      <c r="E101" s="304"/>
      <c r="F101" s="304"/>
      <c r="G101" s="304"/>
      <c r="H101" s="304"/>
      <c r="I101" s="304"/>
      <c r="J101" s="305"/>
      <c r="K101" s="337">
        <v>1920</v>
      </c>
      <c r="L101" s="338"/>
      <c r="M101" s="338"/>
      <c r="N101" s="297"/>
      <c r="O101" s="187"/>
      <c r="P101" s="299"/>
      <c r="Q101" s="300"/>
      <c r="R101" s="301"/>
      <c r="S101" s="1"/>
      <c r="T101" s="16"/>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row>
    <row r="102" spans="2:46" customFormat="1" ht="42" customHeight="1" x14ac:dyDescent="0.25">
      <c r="B102" s="303" t="s">
        <v>1</v>
      </c>
      <c r="C102" s="304"/>
      <c r="D102" s="304"/>
      <c r="E102" s="304"/>
      <c r="F102" s="304"/>
      <c r="G102" s="304"/>
      <c r="H102" s="304"/>
      <c r="I102" s="304"/>
      <c r="J102" s="305"/>
      <c r="K102" s="370">
        <f>+S99</f>
        <v>1048.1449078510796</v>
      </c>
      <c r="L102" s="371"/>
      <c r="M102" s="371"/>
      <c r="N102" s="298"/>
      <c r="O102" s="379"/>
      <c r="P102" s="302"/>
      <c r="Q102" s="300"/>
      <c r="R102" s="301"/>
      <c r="S102" s="1"/>
      <c r="T102" s="16"/>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row>
    <row r="103" spans="2:46" x14ac:dyDescent="0.35">
      <c r="B103" s="3"/>
      <c r="C103" s="4"/>
      <c r="D103" s="4"/>
      <c r="E103" s="4"/>
      <c r="F103" s="4"/>
      <c r="G103" s="4"/>
      <c r="H103" s="4"/>
      <c r="I103" s="4"/>
      <c r="J103" s="4"/>
      <c r="K103" s="4"/>
      <c r="L103" s="4"/>
      <c r="M103" s="4"/>
      <c r="N103" s="4"/>
      <c r="O103" s="4"/>
      <c r="P103" s="326" t="s">
        <v>15</v>
      </c>
      <c r="Q103" s="326"/>
      <c r="R103" s="326"/>
      <c r="S103" s="4"/>
      <c r="T103" s="19"/>
      <c r="W103" s="58"/>
      <c r="X103" s="327"/>
      <c r="Y103" s="327"/>
      <c r="Z103" s="327"/>
      <c r="AA103" s="327"/>
      <c r="AB103" s="327"/>
      <c r="AC103" s="327"/>
      <c r="AD103" s="327"/>
      <c r="AE103" s="327"/>
      <c r="AF103" s="327"/>
      <c r="AG103" s="327"/>
      <c r="AH103" s="327"/>
      <c r="AI103" s="327"/>
      <c r="AJ103" s="327"/>
      <c r="AK103" s="327"/>
      <c r="AL103" s="327"/>
      <c r="AM103" s="327"/>
      <c r="AN103" s="327"/>
      <c r="AO103" s="327"/>
      <c r="AP103" s="327"/>
      <c r="AQ103" s="327"/>
      <c r="AR103" s="327"/>
      <c r="AS103" s="327"/>
      <c r="AT103" s="327"/>
    </row>
    <row r="104" spans="2:46" ht="54.75" customHeight="1" x14ac:dyDescent="0.35">
      <c r="B104" s="322" t="s">
        <v>69</v>
      </c>
      <c r="C104" s="323"/>
      <c r="D104" s="323"/>
      <c r="E104" s="323"/>
      <c r="F104" s="323"/>
      <c r="G104" s="323"/>
      <c r="H104" s="323"/>
      <c r="I104" s="323"/>
      <c r="J104" s="323"/>
      <c r="K104" s="323"/>
      <c r="L104" s="323"/>
      <c r="M104" s="323"/>
      <c r="N104" s="102"/>
      <c r="O104" s="30" t="str">
        <f>IF(B73="NO HABILITADO","0",IF(N104=1,"100",IF(N104=2,"50","0")))</f>
        <v>0</v>
      </c>
      <c r="P104" s="328" t="s">
        <v>105</v>
      </c>
      <c r="Q104" s="329"/>
      <c r="R104" s="330"/>
      <c r="S104" s="4"/>
      <c r="T104" s="19"/>
      <c r="W104" s="58"/>
      <c r="X104" s="327"/>
      <c r="Y104" s="327"/>
      <c r="Z104" s="327"/>
      <c r="AA104" s="327"/>
      <c r="AB104" s="327"/>
      <c r="AC104" s="327"/>
      <c r="AD104" s="327"/>
      <c r="AE104" s="327"/>
      <c r="AF104" s="327"/>
      <c r="AG104" s="327"/>
      <c r="AH104" s="327"/>
      <c r="AI104" s="327"/>
      <c r="AJ104" s="327"/>
      <c r="AK104" s="327"/>
      <c r="AL104" s="327"/>
      <c r="AM104" s="327"/>
      <c r="AN104" s="327"/>
      <c r="AO104" s="327"/>
      <c r="AP104" s="327"/>
      <c r="AQ104" s="327"/>
      <c r="AR104" s="327"/>
      <c r="AS104" s="327"/>
      <c r="AT104" s="327"/>
    </row>
    <row r="105" spans="2:46" ht="64.5" customHeight="1" x14ac:dyDescent="0.35">
      <c r="B105" s="322" t="s">
        <v>29</v>
      </c>
      <c r="C105" s="323"/>
      <c r="D105" s="323"/>
      <c r="E105" s="323"/>
      <c r="F105" s="323"/>
      <c r="G105" s="323"/>
      <c r="H105" s="323"/>
      <c r="I105" s="323"/>
      <c r="J105" s="323"/>
      <c r="K105" s="323"/>
      <c r="L105" s="323"/>
      <c r="M105" s="323"/>
      <c r="N105" s="102"/>
      <c r="O105" s="30" t="str">
        <f>IF(B73="NO HABILITADO","0",IF(N105="SI","10","0"))</f>
        <v>0</v>
      </c>
      <c r="P105" s="319"/>
      <c r="Q105" s="320"/>
      <c r="R105" s="321"/>
      <c r="S105" s="4"/>
      <c r="T105" s="19"/>
      <c r="W105" s="58"/>
      <c r="X105" s="58"/>
      <c r="Y105" s="58"/>
      <c r="Z105" s="58"/>
      <c r="AA105" s="58"/>
      <c r="AB105" s="58"/>
      <c r="AC105" s="58"/>
      <c r="AD105" s="58"/>
      <c r="AE105" s="58"/>
      <c r="AF105" s="58"/>
      <c r="AG105" s="58"/>
      <c r="AH105" s="58"/>
      <c r="AI105" s="58"/>
      <c r="AJ105" s="58"/>
      <c r="AK105" s="58"/>
      <c r="AL105" s="58"/>
      <c r="AM105" s="58"/>
      <c r="AN105" s="58"/>
      <c r="AO105" s="58"/>
      <c r="AP105" s="58"/>
      <c r="AQ105" s="58"/>
      <c r="AR105" s="58"/>
      <c r="AS105" s="58"/>
      <c r="AT105" s="58"/>
    </row>
    <row r="106" spans="2:46" ht="61.5" customHeight="1" x14ac:dyDescent="0.35">
      <c r="B106" s="322" t="s">
        <v>28</v>
      </c>
      <c r="C106" s="323"/>
      <c r="D106" s="323"/>
      <c r="E106" s="323"/>
      <c r="F106" s="323"/>
      <c r="G106" s="323"/>
      <c r="H106" s="323"/>
      <c r="I106" s="323"/>
      <c r="J106" s="323"/>
      <c r="K106" s="323"/>
      <c r="L106" s="323"/>
      <c r="M106" s="323"/>
      <c r="N106" s="102"/>
      <c r="O106" s="30" t="str">
        <f>IF(B73="NO HABILITADO","0",IF(N106="SI","20","0"))</f>
        <v>0</v>
      </c>
      <c r="P106" s="319"/>
      <c r="Q106" s="320"/>
      <c r="R106" s="321"/>
      <c r="S106" s="4"/>
      <c r="T106" s="19"/>
      <c r="W106" s="58"/>
      <c r="X106" s="58"/>
      <c r="Y106" s="58"/>
      <c r="Z106" s="58"/>
      <c r="AA106" s="58"/>
      <c r="AB106" s="58"/>
      <c r="AC106" s="58"/>
      <c r="AD106" s="58"/>
      <c r="AE106" s="58"/>
      <c r="AF106" s="58"/>
      <c r="AG106" s="58"/>
      <c r="AH106" s="58"/>
      <c r="AI106" s="58"/>
      <c r="AJ106" s="58"/>
      <c r="AK106" s="58"/>
      <c r="AL106" s="58"/>
      <c r="AM106" s="58"/>
      <c r="AN106" s="58"/>
      <c r="AO106" s="58"/>
      <c r="AP106" s="58"/>
      <c r="AQ106" s="58"/>
      <c r="AR106" s="58"/>
      <c r="AS106" s="58"/>
      <c r="AT106" s="58"/>
    </row>
    <row r="107" spans="2:46" ht="51.75" customHeight="1" x14ac:dyDescent="0.35">
      <c r="B107" s="322" t="s">
        <v>70</v>
      </c>
      <c r="C107" s="323"/>
      <c r="D107" s="323"/>
      <c r="E107" s="323"/>
      <c r="F107" s="323"/>
      <c r="G107" s="323"/>
      <c r="H107" s="323"/>
      <c r="I107" s="323"/>
      <c r="J107" s="323"/>
      <c r="K107" s="323"/>
      <c r="L107" s="323"/>
      <c r="M107" s="323"/>
      <c r="N107" s="102"/>
      <c r="O107" s="30" t="str">
        <f>IF(B73="NO HABILITADO","0",IF(N107="SI","100","0"))</f>
        <v>0</v>
      </c>
      <c r="P107" s="319"/>
      <c r="Q107" s="320"/>
      <c r="R107" s="321"/>
      <c r="S107" s="2"/>
      <c r="T107" s="18"/>
      <c r="W107" s="58"/>
      <c r="X107" s="58"/>
      <c r="Y107" s="58"/>
      <c r="Z107" s="58"/>
      <c r="AA107" s="58"/>
      <c r="AB107" s="58"/>
      <c r="AC107" s="58"/>
      <c r="AD107" s="58"/>
      <c r="AE107" s="58"/>
      <c r="AF107" s="58"/>
      <c r="AG107" s="58"/>
      <c r="AH107" s="58"/>
      <c r="AI107" s="58"/>
      <c r="AJ107" s="58"/>
      <c r="AK107" s="58"/>
      <c r="AL107" s="58"/>
      <c r="AM107" s="58"/>
      <c r="AN107" s="58"/>
      <c r="AO107" s="58"/>
      <c r="AP107" s="58"/>
      <c r="AQ107" s="58"/>
      <c r="AR107" s="58"/>
      <c r="AS107" s="58"/>
      <c r="AT107" s="58"/>
    </row>
    <row r="108" spans="2:46" x14ac:dyDescent="0.35">
      <c r="B108" s="324" t="s">
        <v>22</v>
      </c>
      <c r="C108" s="325"/>
      <c r="D108" s="325"/>
      <c r="E108" s="325"/>
      <c r="F108" s="325"/>
      <c r="G108" s="325"/>
      <c r="H108" s="325"/>
      <c r="I108" s="325"/>
      <c r="J108" s="325"/>
      <c r="K108" s="325"/>
      <c r="L108" s="325"/>
      <c r="M108" s="325"/>
      <c r="N108" s="325"/>
      <c r="O108" s="11">
        <f>SUM(O100:O107)</f>
        <v>0</v>
      </c>
      <c r="P108" s="319"/>
      <c r="Q108" s="320"/>
      <c r="R108" s="321"/>
      <c r="S108" s="2"/>
      <c r="T108" s="18"/>
      <c r="W108" s="58"/>
      <c r="X108" s="58"/>
      <c r="Y108" s="58"/>
      <c r="Z108" s="58"/>
      <c r="AA108" s="58"/>
      <c r="AB108" s="58"/>
      <c r="AC108" s="58"/>
      <c r="AD108" s="58"/>
      <c r="AE108" s="58"/>
      <c r="AF108" s="58"/>
      <c r="AG108" s="58"/>
      <c r="AH108" s="58"/>
      <c r="AI108" s="58"/>
      <c r="AJ108" s="58"/>
      <c r="AK108" s="58"/>
      <c r="AL108" s="58"/>
      <c r="AM108" s="58"/>
      <c r="AN108" s="58"/>
      <c r="AO108" s="58"/>
      <c r="AP108" s="58"/>
      <c r="AQ108" s="58"/>
      <c r="AR108" s="58"/>
      <c r="AS108" s="58"/>
      <c r="AT108" s="58"/>
    </row>
    <row r="109" spans="2:46" x14ac:dyDescent="0.35">
      <c r="B109" s="52"/>
      <c r="C109" s="53"/>
      <c r="D109" s="53"/>
      <c r="E109" s="53"/>
      <c r="F109" s="53"/>
      <c r="G109" s="53"/>
      <c r="H109" s="53"/>
      <c r="I109" s="53"/>
      <c r="J109" s="53"/>
      <c r="K109" s="53"/>
      <c r="L109" s="53"/>
      <c r="M109" s="53"/>
      <c r="N109" s="53"/>
      <c r="O109" s="53"/>
      <c r="P109" s="53"/>
      <c r="Q109" s="53"/>
      <c r="R109" s="53"/>
      <c r="S109" s="53"/>
      <c r="T109" s="54"/>
      <c r="W109" s="58"/>
      <c r="X109" s="58"/>
      <c r="Y109" s="58"/>
      <c r="Z109" s="58"/>
      <c r="AA109" s="58"/>
      <c r="AB109" s="58"/>
      <c r="AC109" s="58"/>
      <c r="AD109" s="58"/>
      <c r="AE109" s="58"/>
      <c r="AF109" s="58"/>
      <c r="AG109" s="58"/>
      <c r="AH109" s="58"/>
      <c r="AI109" s="58"/>
      <c r="AJ109" s="58"/>
      <c r="AK109" s="58"/>
      <c r="AL109" s="58"/>
      <c r="AM109" s="58"/>
      <c r="AN109" s="58"/>
      <c r="AO109" s="58"/>
      <c r="AP109" s="58"/>
      <c r="AQ109" s="58"/>
      <c r="AR109" s="58"/>
      <c r="AS109" s="58"/>
      <c r="AT109" s="58"/>
    </row>
    <row r="110" spans="2:46" x14ac:dyDescent="0.35">
      <c r="B110" s="52"/>
      <c r="C110" s="53"/>
      <c r="D110" s="53"/>
      <c r="E110" s="53"/>
      <c r="F110" s="53"/>
      <c r="G110" s="53"/>
      <c r="H110" s="53"/>
      <c r="I110" s="53"/>
      <c r="J110" s="53"/>
      <c r="K110" s="53"/>
      <c r="L110" s="53"/>
      <c r="M110" s="53"/>
      <c r="N110" s="53"/>
      <c r="O110" s="53"/>
      <c r="P110" s="53"/>
      <c r="Q110" s="53"/>
      <c r="R110" s="53"/>
      <c r="S110" s="53"/>
      <c r="T110" s="54"/>
      <c r="W110" s="58"/>
      <c r="X110" s="58"/>
      <c r="Y110" s="58"/>
      <c r="Z110" s="58"/>
      <c r="AA110" s="58"/>
      <c r="AB110" s="58"/>
      <c r="AC110" s="58"/>
      <c r="AD110" s="58"/>
      <c r="AE110" s="58"/>
      <c r="AF110" s="58"/>
      <c r="AG110" s="58"/>
      <c r="AH110" s="58"/>
      <c r="AI110" s="58"/>
      <c r="AJ110" s="58"/>
      <c r="AK110" s="58"/>
      <c r="AL110" s="58"/>
      <c r="AM110" s="58"/>
      <c r="AN110" s="58"/>
      <c r="AO110" s="58"/>
      <c r="AP110" s="58"/>
      <c r="AQ110" s="58"/>
      <c r="AR110" s="58"/>
      <c r="AS110" s="58"/>
      <c r="AT110" s="58"/>
    </row>
    <row r="111" spans="2:46" x14ac:dyDescent="0.35">
      <c r="B111" s="52"/>
      <c r="C111" s="53"/>
      <c r="D111" s="53"/>
      <c r="E111" s="53"/>
      <c r="F111" s="53"/>
      <c r="G111" s="53"/>
      <c r="H111" s="53"/>
      <c r="I111" s="53"/>
      <c r="J111" s="53"/>
      <c r="K111" s="53"/>
      <c r="L111" s="53"/>
      <c r="M111" s="53"/>
      <c r="N111" s="53"/>
      <c r="O111" s="53"/>
      <c r="P111" s="53"/>
      <c r="Q111" s="53"/>
      <c r="R111" s="53"/>
      <c r="S111" s="53"/>
      <c r="T111" s="54"/>
      <c r="W111" s="58"/>
      <c r="X111" s="58"/>
      <c r="Y111" s="58"/>
      <c r="Z111" s="58"/>
      <c r="AA111" s="58"/>
      <c r="AB111" s="58"/>
      <c r="AC111" s="58"/>
      <c r="AD111" s="58"/>
      <c r="AE111" s="58"/>
      <c r="AF111" s="58"/>
      <c r="AG111" s="58"/>
      <c r="AH111" s="58"/>
      <c r="AI111" s="58"/>
      <c r="AJ111" s="58"/>
      <c r="AK111" s="58"/>
      <c r="AL111" s="58"/>
      <c r="AM111" s="58"/>
      <c r="AN111" s="58"/>
      <c r="AO111" s="58"/>
      <c r="AP111" s="58"/>
      <c r="AQ111" s="58"/>
      <c r="AR111" s="58"/>
      <c r="AS111" s="58"/>
      <c r="AT111" s="58"/>
    </row>
    <row r="112" spans="2:46" x14ac:dyDescent="0.35">
      <c r="B112" s="52"/>
      <c r="C112" s="53"/>
      <c r="D112" s="53"/>
      <c r="E112" s="53"/>
      <c r="F112" s="53"/>
      <c r="G112" s="53"/>
      <c r="H112" s="53"/>
      <c r="I112" s="53"/>
      <c r="J112" s="53"/>
      <c r="K112" s="53"/>
      <c r="L112" s="53"/>
      <c r="M112" s="53"/>
      <c r="N112" s="53"/>
      <c r="O112" s="53"/>
      <c r="P112" s="53"/>
      <c r="Q112" s="53"/>
      <c r="R112" s="53"/>
      <c r="S112" s="53"/>
      <c r="T112" s="54"/>
      <c r="W112" s="58"/>
      <c r="X112" s="58"/>
      <c r="Y112" s="58"/>
      <c r="Z112" s="58"/>
      <c r="AA112" s="58"/>
      <c r="AB112" s="58"/>
      <c r="AC112" s="58"/>
      <c r="AD112" s="58"/>
      <c r="AE112" s="58"/>
      <c r="AF112" s="58"/>
      <c r="AG112" s="58"/>
      <c r="AH112" s="58"/>
      <c r="AI112" s="58"/>
      <c r="AJ112" s="58"/>
      <c r="AK112" s="58"/>
      <c r="AL112" s="58"/>
      <c r="AM112" s="58"/>
      <c r="AN112" s="58"/>
      <c r="AO112" s="58"/>
      <c r="AP112" s="58"/>
      <c r="AQ112" s="58"/>
      <c r="AR112" s="58"/>
      <c r="AS112" s="58"/>
      <c r="AT112" s="58"/>
    </row>
    <row r="113" spans="2:46" x14ac:dyDescent="0.35">
      <c r="B113" s="52"/>
      <c r="C113" s="53"/>
      <c r="D113" s="53"/>
      <c r="E113" s="53"/>
      <c r="F113" s="53"/>
      <c r="G113" s="53"/>
      <c r="H113" s="53"/>
      <c r="I113" s="53"/>
      <c r="J113" s="53"/>
      <c r="K113" s="53"/>
      <c r="L113" s="53"/>
      <c r="M113" s="53"/>
      <c r="N113" s="53"/>
      <c r="O113" s="53"/>
      <c r="P113" s="53"/>
      <c r="Q113" s="53"/>
      <c r="R113" s="53"/>
      <c r="S113" s="53"/>
      <c r="T113" s="54"/>
      <c r="W113" s="58"/>
      <c r="X113" s="58"/>
      <c r="Y113" s="58"/>
      <c r="Z113" s="58"/>
      <c r="AA113" s="58"/>
      <c r="AB113" s="58"/>
      <c r="AC113" s="58"/>
      <c r="AD113" s="58"/>
      <c r="AE113" s="58"/>
      <c r="AF113" s="58"/>
      <c r="AG113" s="58"/>
      <c r="AH113" s="58"/>
      <c r="AI113" s="58"/>
      <c r="AJ113" s="58"/>
      <c r="AK113" s="58"/>
      <c r="AL113" s="58"/>
      <c r="AM113" s="58"/>
      <c r="AN113" s="58"/>
      <c r="AO113" s="58"/>
      <c r="AP113" s="58"/>
      <c r="AQ113" s="58"/>
      <c r="AR113" s="58"/>
      <c r="AS113" s="58"/>
      <c r="AT113" s="58"/>
    </row>
    <row r="114" spans="2:46" x14ac:dyDescent="0.35">
      <c r="B114" s="52"/>
      <c r="C114" s="53"/>
      <c r="D114" s="53"/>
      <c r="E114" s="53"/>
      <c r="F114" s="53"/>
      <c r="G114" s="53"/>
      <c r="H114" s="53"/>
      <c r="I114" s="53"/>
      <c r="J114" s="53"/>
      <c r="K114" s="53"/>
      <c r="L114" s="53"/>
      <c r="M114" s="53"/>
      <c r="N114" s="53"/>
      <c r="O114" s="53"/>
      <c r="P114" s="53"/>
      <c r="Q114" s="53"/>
      <c r="R114" s="53"/>
      <c r="S114" s="53"/>
      <c r="T114" s="54"/>
      <c r="W114" s="58"/>
      <c r="X114" s="58"/>
      <c r="Y114" s="58"/>
      <c r="Z114" s="58"/>
      <c r="AA114" s="58"/>
      <c r="AB114" s="58"/>
      <c r="AC114" s="58"/>
      <c r="AD114" s="58"/>
      <c r="AE114" s="58"/>
      <c r="AF114" s="58"/>
      <c r="AG114" s="58"/>
      <c r="AH114" s="58"/>
      <c r="AI114" s="58"/>
      <c r="AJ114" s="58"/>
      <c r="AK114" s="58"/>
      <c r="AL114" s="58"/>
      <c r="AM114" s="58"/>
      <c r="AN114" s="58"/>
      <c r="AO114" s="58"/>
      <c r="AP114" s="58"/>
      <c r="AQ114" s="58"/>
      <c r="AR114" s="58"/>
      <c r="AS114" s="58"/>
      <c r="AT114" s="58"/>
    </row>
    <row r="115" spans="2:46" x14ac:dyDescent="0.35">
      <c r="B115" s="52"/>
      <c r="C115" s="53"/>
      <c r="D115" s="53"/>
      <c r="E115" s="53"/>
      <c r="F115" s="53"/>
      <c r="G115" s="53"/>
      <c r="H115" s="53"/>
      <c r="I115" s="53"/>
      <c r="J115" s="53"/>
      <c r="K115" s="53"/>
      <c r="L115" s="53"/>
      <c r="M115" s="53"/>
      <c r="N115" s="53"/>
      <c r="O115" s="53"/>
      <c r="P115" s="53"/>
      <c r="Q115" s="53"/>
      <c r="R115" s="53"/>
      <c r="S115" s="53"/>
      <c r="T115" s="54"/>
      <c r="W115" s="58"/>
      <c r="X115" s="58"/>
      <c r="Y115" s="58"/>
      <c r="Z115" s="58"/>
      <c r="AA115" s="58"/>
      <c r="AB115" s="58"/>
      <c r="AC115" s="58"/>
      <c r="AD115" s="58"/>
      <c r="AE115" s="58"/>
      <c r="AF115" s="58"/>
      <c r="AG115" s="58"/>
      <c r="AH115" s="58"/>
      <c r="AI115" s="58"/>
      <c r="AJ115" s="58"/>
      <c r="AK115" s="58"/>
      <c r="AL115" s="58"/>
      <c r="AM115" s="58"/>
      <c r="AN115" s="58"/>
      <c r="AO115" s="58"/>
      <c r="AP115" s="58"/>
      <c r="AQ115" s="58"/>
      <c r="AR115" s="58"/>
      <c r="AS115" s="58"/>
      <c r="AT115" s="58"/>
    </row>
    <row r="116" spans="2:46" x14ac:dyDescent="0.35">
      <c r="B116" s="52"/>
      <c r="C116" s="53"/>
      <c r="D116" s="53"/>
      <c r="E116" s="53"/>
      <c r="F116" s="53"/>
      <c r="G116" s="53"/>
      <c r="H116" s="53"/>
      <c r="I116" s="53"/>
      <c r="J116" s="53"/>
      <c r="K116" s="53"/>
      <c r="L116" s="53"/>
      <c r="M116" s="53"/>
      <c r="N116" s="53"/>
      <c r="O116" s="53"/>
      <c r="P116" s="53"/>
      <c r="Q116" s="53"/>
      <c r="R116" s="53"/>
      <c r="S116" s="53"/>
      <c r="T116" s="54"/>
      <c r="W116" s="58"/>
      <c r="X116" s="58"/>
      <c r="Y116" s="58"/>
      <c r="Z116" s="58"/>
      <c r="AA116" s="58"/>
      <c r="AB116" s="58"/>
      <c r="AC116" s="58"/>
      <c r="AD116" s="58"/>
      <c r="AE116" s="58"/>
      <c r="AF116" s="58"/>
      <c r="AG116" s="58"/>
      <c r="AH116" s="58"/>
      <c r="AI116" s="58"/>
      <c r="AJ116" s="58"/>
      <c r="AK116" s="58"/>
      <c r="AL116" s="58"/>
      <c r="AM116" s="58"/>
      <c r="AN116" s="58"/>
      <c r="AO116" s="58"/>
      <c r="AP116" s="58"/>
      <c r="AQ116" s="58"/>
      <c r="AR116" s="58"/>
      <c r="AS116" s="58"/>
      <c r="AT116" s="58"/>
    </row>
    <row r="117" spans="2:46" x14ac:dyDescent="0.35">
      <c r="B117" s="52"/>
      <c r="C117" s="53"/>
      <c r="D117" s="53"/>
      <c r="E117" s="53"/>
      <c r="F117" s="53"/>
      <c r="G117" s="53"/>
      <c r="H117" s="53"/>
      <c r="I117" s="53"/>
      <c r="J117" s="53"/>
      <c r="K117" s="53"/>
      <c r="L117" s="53"/>
      <c r="M117" s="53"/>
      <c r="N117" s="53"/>
      <c r="O117" s="53"/>
      <c r="P117" s="53"/>
      <c r="Q117" s="53"/>
      <c r="R117" s="53"/>
      <c r="S117" s="53"/>
      <c r="T117" s="54"/>
      <c r="W117" s="58"/>
      <c r="X117" s="58"/>
      <c r="Y117" s="58"/>
      <c r="Z117" s="58"/>
      <c r="AA117" s="58"/>
      <c r="AB117" s="58"/>
      <c r="AC117" s="58"/>
      <c r="AD117" s="58"/>
      <c r="AE117" s="58"/>
      <c r="AF117" s="58"/>
      <c r="AG117" s="58"/>
      <c r="AH117" s="58"/>
      <c r="AI117" s="58"/>
      <c r="AJ117" s="58"/>
      <c r="AK117" s="58"/>
      <c r="AL117" s="58"/>
      <c r="AM117" s="58"/>
      <c r="AN117" s="58"/>
      <c r="AO117" s="58"/>
      <c r="AP117" s="58"/>
      <c r="AQ117" s="58"/>
      <c r="AR117" s="58"/>
      <c r="AS117" s="58"/>
      <c r="AT117" s="58"/>
    </row>
    <row r="118" spans="2:46" x14ac:dyDescent="0.35">
      <c r="B118" s="52"/>
      <c r="C118" s="53"/>
      <c r="D118" s="53"/>
      <c r="E118" s="53"/>
      <c r="F118" s="53"/>
      <c r="G118" s="53"/>
      <c r="H118" s="53"/>
      <c r="I118" s="53"/>
      <c r="J118" s="53"/>
      <c r="K118" s="53"/>
      <c r="L118" s="53"/>
      <c r="M118" s="53"/>
      <c r="N118" s="53"/>
      <c r="O118" s="53"/>
      <c r="P118" s="53"/>
      <c r="Q118" s="53"/>
      <c r="R118" s="53"/>
      <c r="S118" s="53"/>
      <c r="T118" s="54"/>
      <c r="W118" s="58"/>
      <c r="X118" s="58"/>
      <c r="Y118" s="58"/>
      <c r="Z118" s="58"/>
      <c r="AA118" s="58"/>
      <c r="AB118" s="58"/>
      <c r="AC118" s="58"/>
      <c r="AD118" s="58"/>
      <c r="AE118" s="58"/>
      <c r="AF118" s="58"/>
      <c r="AG118" s="58"/>
      <c r="AH118" s="58"/>
      <c r="AI118" s="58"/>
      <c r="AJ118" s="58"/>
      <c r="AK118" s="58"/>
      <c r="AL118" s="58"/>
      <c r="AM118" s="58"/>
      <c r="AN118" s="58"/>
      <c r="AO118" s="58"/>
      <c r="AP118" s="58"/>
      <c r="AQ118" s="58"/>
      <c r="AR118" s="58"/>
      <c r="AS118" s="58"/>
      <c r="AT118" s="58"/>
    </row>
    <row r="119" spans="2:46" x14ac:dyDescent="0.35">
      <c r="B119" s="52"/>
      <c r="C119" s="53"/>
      <c r="D119" s="53"/>
      <c r="E119" s="53"/>
      <c r="F119" s="53"/>
      <c r="G119" s="53"/>
      <c r="H119" s="53"/>
      <c r="I119" s="53"/>
      <c r="J119" s="53"/>
      <c r="K119" s="53"/>
      <c r="L119" s="53"/>
      <c r="M119" s="53"/>
      <c r="N119" s="53"/>
      <c r="O119" s="53"/>
      <c r="P119" s="53"/>
      <c r="Q119" s="53"/>
      <c r="R119" s="53"/>
      <c r="S119" s="53"/>
      <c r="T119" s="54"/>
      <c r="W119" s="58"/>
      <c r="X119" s="58"/>
      <c r="Y119" s="58"/>
      <c r="Z119" s="58"/>
      <c r="AA119" s="58"/>
      <c r="AB119" s="58"/>
      <c r="AC119" s="58"/>
      <c r="AD119" s="58"/>
      <c r="AE119" s="58"/>
      <c r="AF119" s="58"/>
      <c r="AG119" s="58"/>
      <c r="AH119" s="58"/>
      <c r="AI119" s="58"/>
      <c r="AJ119" s="58"/>
      <c r="AK119" s="58"/>
      <c r="AL119" s="58"/>
      <c r="AM119" s="58"/>
      <c r="AN119" s="58"/>
      <c r="AO119" s="58"/>
      <c r="AP119" s="58"/>
      <c r="AQ119" s="58"/>
      <c r="AR119" s="58"/>
      <c r="AS119" s="58"/>
      <c r="AT119" s="58"/>
    </row>
    <row r="120" spans="2:46" x14ac:dyDescent="0.35">
      <c r="B120" s="52"/>
      <c r="C120" s="373" t="s">
        <v>23</v>
      </c>
      <c r="D120" s="373"/>
      <c r="E120" s="58"/>
      <c r="F120" s="58"/>
      <c r="G120" s="58"/>
      <c r="H120" s="53"/>
      <c r="I120" s="53"/>
      <c r="J120" s="53"/>
      <c r="K120" s="53"/>
      <c r="L120" s="53"/>
      <c r="M120" s="53"/>
      <c r="N120" s="53"/>
      <c r="O120" s="53"/>
      <c r="P120" s="53"/>
      <c r="Q120" s="53"/>
      <c r="R120" s="53"/>
      <c r="S120" s="53"/>
      <c r="T120" s="54"/>
    </row>
    <row r="121" spans="2:46" x14ac:dyDescent="0.35">
      <c r="B121" s="52"/>
      <c r="C121" s="34" t="s">
        <v>24</v>
      </c>
      <c r="D121" s="34" t="s">
        <v>25</v>
      </c>
      <c r="E121" s="13"/>
      <c r="F121" s="14"/>
      <c r="G121" s="14"/>
      <c r="H121" s="93"/>
      <c r="I121" s="53"/>
      <c r="J121" s="53"/>
      <c r="K121" s="53"/>
      <c r="L121" s="53"/>
      <c r="M121" s="53"/>
      <c r="N121" s="53"/>
      <c r="O121" s="53"/>
      <c r="P121" s="53"/>
      <c r="Q121" s="53"/>
      <c r="R121" s="53"/>
      <c r="S121" s="53"/>
      <c r="T121" s="54"/>
    </row>
    <row r="122" spans="2:46" x14ac:dyDescent="0.35">
      <c r="B122" s="52"/>
      <c r="C122" s="34">
        <v>1997</v>
      </c>
      <c r="D122" s="8">
        <v>172005</v>
      </c>
      <c r="E122" s="13"/>
      <c r="F122" s="14"/>
      <c r="G122" s="14"/>
      <c r="H122" s="14"/>
      <c r="I122" s="53"/>
      <c r="J122" s="53"/>
      <c r="K122" s="53"/>
      <c r="L122" s="53"/>
      <c r="M122" s="53"/>
      <c r="N122" s="53"/>
      <c r="O122" s="53"/>
      <c r="P122" s="53"/>
      <c r="Q122" s="53"/>
      <c r="R122" s="53"/>
      <c r="S122" s="53"/>
      <c r="T122" s="54"/>
    </row>
    <row r="123" spans="2:46" x14ac:dyDescent="0.35">
      <c r="B123" s="52"/>
      <c r="C123" s="34">
        <v>1998</v>
      </c>
      <c r="D123" s="8">
        <v>203826</v>
      </c>
      <c r="E123" s="13"/>
      <c r="F123" s="53"/>
      <c r="G123" s="28"/>
      <c r="H123" s="15"/>
      <c r="I123" s="53"/>
      <c r="J123" s="53"/>
      <c r="K123" s="53"/>
      <c r="L123" s="53"/>
      <c r="M123" s="53"/>
      <c r="N123" s="53"/>
      <c r="O123" s="53"/>
      <c r="P123" s="53"/>
      <c r="Q123" s="53"/>
      <c r="R123" s="53"/>
      <c r="S123" s="53"/>
      <c r="T123" s="54"/>
    </row>
    <row r="124" spans="2:46" x14ac:dyDescent="0.35">
      <c r="B124" s="52"/>
      <c r="C124" s="34">
        <v>1999</v>
      </c>
      <c r="D124" s="8">
        <v>236460</v>
      </c>
      <c r="E124" s="13"/>
      <c r="F124" s="14"/>
      <c r="G124" s="28"/>
      <c r="H124" s="15"/>
      <c r="I124" s="53"/>
      <c r="J124" s="53"/>
      <c r="K124" s="53"/>
      <c r="L124" s="53"/>
      <c r="M124" s="53"/>
      <c r="N124" s="53"/>
      <c r="O124" s="53"/>
      <c r="P124" s="53"/>
      <c r="Q124" s="53"/>
      <c r="R124" s="53"/>
      <c r="S124" s="53"/>
      <c r="T124" s="54"/>
    </row>
    <row r="125" spans="2:46" x14ac:dyDescent="0.35">
      <c r="B125" s="52"/>
      <c r="C125" s="34">
        <v>2000</v>
      </c>
      <c r="D125" s="8">
        <v>260100</v>
      </c>
      <c r="E125" s="13"/>
      <c r="F125" s="14"/>
      <c r="G125" s="28"/>
      <c r="H125" s="15"/>
      <c r="I125" s="53"/>
      <c r="J125" s="53"/>
      <c r="K125" s="53"/>
      <c r="L125" s="53"/>
      <c r="M125" s="53"/>
      <c r="N125" s="53"/>
      <c r="O125" s="53"/>
      <c r="P125" s="53"/>
      <c r="Q125" s="53"/>
      <c r="R125" s="53"/>
      <c r="S125" s="53"/>
      <c r="T125" s="54"/>
    </row>
    <row r="126" spans="2:46" x14ac:dyDescent="0.35">
      <c r="B126" s="52"/>
      <c r="C126" s="34">
        <v>2001</v>
      </c>
      <c r="D126" s="8">
        <v>286000</v>
      </c>
      <c r="E126" s="13"/>
      <c r="F126" s="14"/>
      <c r="G126" s="28"/>
      <c r="H126" s="15"/>
      <c r="I126" s="53"/>
      <c r="J126" s="53"/>
      <c r="K126" s="53"/>
      <c r="L126" s="53"/>
      <c r="M126" s="53"/>
      <c r="N126" s="2"/>
      <c r="O126" s="53"/>
      <c r="P126" s="53"/>
      <c r="Q126" s="53"/>
      <c r="R126" s="53"/>
      <c r="S126" s="53"/>
      <c r="T126" s="54"/>
    </row>
    <row r="127" spans="2:46" x14ac:dyDescent="0.35">
      <c r="B127" s="52"/>
      <c r="C127" s="34">
        <v>2002</v>
      </c>
      <c r="D127" s="8">
        <v>309000</v>
      </c>
      <c r="E127" s="13"/>
      <c r="F127" s="14"/>
      <c r="G127" s="14"/>
      <c r="H127" s="14"/>
      <c r="I127" s="53"/>
      <c r="J127" s="53"/>
      <c r="K127" s="53"/>
      <c r="L127" s="53"/>
      <c r="M127" s="53"/>
      <c r="N127" s="2"/>
      <c r="O127" s="53"/>
      <c r="P127" s="53"/>
      <c r="Q127" s="53"/>
      <c r="R127" s="53"/>
      <c r="S127" s="53"/>
      <c r="T127" s="54"/>
    </row>
    <row r="128" spans="2:46" x14ac:dyDescent="0.35">
      <c r="B128" s="52"/>
      <c r="C128" s="34">
        <v>2003</v>
      </c>
      <c r="D128" s="8">
        <v>332000</v>
      </c>
      <c r="E128" s="13"/>
      <c r="F128" s="14"/>
      <c r="G128" s="14"/>
      <c r="H128" s="14"/>
      <c r="I128" s="53"/>
      <c r="J128" s="53"/>
      <c r="K128" s="53"/>
      <c r="L128" s="53"/>
      <c r="M128" s="53"/>
      <c r="N128" s="2"/>
      <c r="O128" s="53"/>
      <c r="P128" s="53"/>
      <c r="Q128" s="53"/>
      <c r="R128" s="53"/>
      <c r="S128" s="53"/>
      <c r="T128" s="54"/>
    </row>
    <row r="129" spans="2:20" x14ac:dyDescent="0.35">
      <c r="B129" s="52"/>
      <c r="C129" s="34">
        <v>2004</v>
      </c>
      <c r="D129" s="8">
        <v>358000</v>
      </c>
      <c r="E129" s="13"/>
      <c r="F129" s="14"/>
      <c r="G129" s="14"/>
      <c r="H129" s="14"/>
      <c r="I129" s="53"/>
      <c r="J129" s="53"/>
      <c r="K129" s="53"/>
      <c r="L129" s="53"/>
      <c r="M129" s="53"/>
      <c r="N129" s="2"/>
      <c r="O129" s="53"/>
      <c r="P129" s="53"/>
      <c r="Q129" s="53"/>
      <c r="R129" s="53"/>
      <c r="S129" s="53"/>
      <c r="T129" s="54"/>
    </row>
    <row r="130" spans="2:20" x14ac:dyDescent="0.35">
      <c r="B130" s="52"/>
      <c r="C130" s="34">
        <v>2005</v>
      </c>
      <c r="D130" s="8">
        <v>381500</v>
      </c>
      <c r="E130" s="13"/>
      <c r="F130" s="14"/>
      <c r="G130" s="14"/>
      <c r="H130" s="14"/>
      <c r="I130" s="53"/>
      <c r="J130" s="53"/>
      <c r="K130" s="53"/>
      <c r="L130" s="53"/>
      <c r="M130" s="53"/>
      <c r="N130" s="2"/>
      <c r="O130" s="53"/>
      <c r="P130" s="53"/>
      <c r="Q130" s="53"/>
      <c r="R130" s="53"/>
      <c r="S130" s="53"/>
      <c r="T130" s="54"/>
    </row>
    <row r="131" spans="2:20" x14ac:dyDescent="0.35">
      <c r="B131" s="52"/>
      <c r="C131" s="34">
        <v>2006</v>
      </c>
      <c r="D131" s="8">
        <v>408000</v>
      </c>
      <c r="E131" s="13"/>
      <c r="F131" s="13"/>
      <c r="G131" s="14"/>
      <c r="H131" s="14"/>
      <c r="I131" s="53"/>
      <c r="J131" s="53"/>
      <c r="K131" s="53"/>
      <c r="L131" s="53"/>
      <c r="M131" s="53"/>
      <c r="N131" s="2"/>
      <c r="O131" s="53"/>
      <c r="P131" s="53"/>
      <c r="Q131" s="53"/>
      <c r="R131" s="53"/>
      <c r="S131" s="53"/>
      <c r="T131" s="54"/>
    </row>
    <row r="132" spans="2:20" x14ac:dyDescent="0.35">
      <c r="B132" s="52"/>
      <c r="C132" s="34">
        <v>2007</v>
      </c>
      <c r="D132" s="8">
        <v>433700</v>
      </c>
      <c r="E132" s="13"/>
      <c r="F132" s="13"/>
      <c r="G132" s="13"/>
      <c r="H132" s="53"/>
      <c r="I132" s="53"/>
      <c r="J132" s="53"/>
      <c r="K132" s="53"/>
      <c r="L132" s="53"/>
      <c r="M132" s="53"/>
      <c r="N132" s="53"/>
      <c r="O132" s="53"/>
      <c r="P132" s="53"/>
      <c r="Q132" s="53"/>
      <c r="R132" s="53"/>
      <c r="S132" s="53"/>
      <c r="T132" s="54"/>
    </row>
    <row r="133" spans="2:20" x14ac:dyDescent="0.35">
      <c r="B133" s="52"/>
      <c r="C133" s="34">
        <v>2008</v>
      </c>
      <c r="D133" s="8">
        <v>461500</v>
      </c>
      <c r="E133" s="13"/>
      <c r="F133" s="13"/>
      <c r="G133" s="13"/>
      <c r="H133" s="53"/>
      <c r="I133" s="53"/>
      <c r="J133" s="53"/>
      <c r="K133" s="53"/>
      <c r="L133" s="53"/>
      <c r="M133" s="53"/>
      <c r="N133" s="53"/>
      <c r="O133" s="53"/>
      <c r="P133" s="53"/>
      <c r="Q133" s="53"/>
      <c r="R133" s="53"/>
      <c r="S133" s="53"/>
      <c r="T133" s="54"/>
    </row>
    <row r="134" spans="2:20" x14ac:dyDescent="0.35">
      <c r="B134" s="52"/>
      <c r="C134" s="34">
        <v>2009</v>
      </c>
      <c r="D134" s="8">
        <v>496900</v>
      </c>
      <c r="E134" s="58"/>
      <c r="F134" s="58"/>
      <c r="G134" s="58"/>
      <c r="H134" s="53"/>
      <c r="I134" s="53"/>
      <c r="J134" s="53"/>
      <c r="K134" s="53"/>
      <c r="L134" s="53"/>
      <c r="M134" s="53"/>
      <c r="N134" s="53"/>
      <c r="O134" s="53"/>
      <c r="P134" s="53"/>
      <c r="Q134" s="53"/>
      <c r="R134" s="53"/>
      <c r="S134" s="53"/>
      <c r="T134" s="54"/>
    </row>
    <row r="135" spans="2:20" x14ac:dyDescent="0.35">
      <c r="B135" s="52"/>
      <c r="C135" s="34">
        <v>2010</v>
      </c>
      <c r="D135" s="8">
        <v>515000</v>
      </c>
      <c r="E135" s="58"/>
      <c r="F135" s="58"/>
      <c r="G135" s="58"/>
      <c r="H135" s="53"/>
      <c r="I135" s="53"/>
      <c r="J135" s="53"/>
      <c r="K135" s="53"/>
      <c r="L135" s="53"/>
      <c r="M135" s="53"/>
      <c r="N135" s="53"/>
      <c r="O135" s="53"/>
      <c r="P135" s="53"/>
      <c r="Q135" s="53"/>
      <c r="R135" s="53"/>
      <c r="S135" s="53"/>
      <c r="T135" s="54"/>
    </row>
    <row r="136" spans="2:20" x14ac:dyDescent="0.35">
      <c r="B136" s="52"/>
      <c r="C136" s="34">
        <v>2011</v>
      </c>
      <c r="D136" s="8">
        <v>535600</v>
      </c>
      <c r="E136" s="58"/>
      <c r="F136" s="58"/>
      <c r="G136" s="58"/>
      <c r="H136" s="53"/>
      <c r="I136" s="53"/>
      <c r="J136" s="53"/>
      <c r="K136" s="53"/>
      <c r="L136" s="53"/>
      <c r="M136" s="53"/>
      <c r="N136" s="53"/>
      <c r="O136" s="53"/>
      <c r="P136" s="53"/>
      <c r="Q136" s="53"/>
      <c r="R136" s="53"/>
      <c r="S136" s="53"/>
      <c r="T136" s="54"/>
    </row>
    <row r="137" spans="2:20" x14ac:dyDescent="0.35">
      <c r="B137" s="52"/>
      <c r="C137" s="34">
        <v>2012</v>
      </c>
      <c r="D137" s="8">
        <v>566700</v>
      </c>
      <c r="E137" s="58"/>
      <c r="F137" s="58"/>
      <c r="G137" s="58"/>
      <c r="H137" s="53"/>
      <c r="I137" s="53"/>
      <c r="J137" s="53"/>
      <c r="K137" s="53"/>
      <c r="L137" s="53"/>
      <c r="M137" s="53"/>
      <c r="N137" s="53"/>
      <c r="O137" s="53"/>
      <c r="P137" s="53"/>
      <c r="Q137" s="53"/>
      <c r="R137" s="53"/>
      <c r="S137" s="53"/>
      <c r="T137" s="54"/>
    </row>
    <row r="138" spans="2:20" x14ac:dyDescent="0.35">
      <c r="B138" s="52"/>
      <c r="C138" s="34">
        <v>2013</v>
      </c>
      <c r="D138" s="8">
        <v>589500</v>
      </c>
      <c r="E138" s="58"/>
      <c r="F138" s="58"/>
      <c r="G138" s="58"/>
      <c r="H138" s="53"/>
      <c r="I138" s="53"/>
      <c r="J138" s="53"/>
      <c r="K138" s="53"/>
      <c r="L138" s="53"/>
      <c r="M138" s="53"/>
      <c r="N138" s="53"/>
      <c r="O138" s="53"/>
      <c r="P138" s="53"/>
      <c r="Q138" s="53"/>
      <c r="R138" s="53"/>
      <c r="S138" s="53"/>
      <c r="T138" s="54"/>
    </row>
    <row r="139" spans="2:20" x14ac:dyDescent="0.35">
      <c r="B139" s="52"/>
      <c r="C139" s="34">
        <v>2014</v>
      </c>
      <c r="D139" s="8">
        <v>616000</v>
      </c>
      <c r="E139" s="53"/>
      <c r="F139" s="53"/>
      <c r="G139" s="53"/>
      <c r="H139" s="53"/>
      <c r="I139" s="53"/>
      <c r="J139" s="53"/>
      <c r="K139" s="53"/>
      <c r="L139" s="53"/>
      <c r="M139" s="53"/>
      <c r="N139" s="53"/>
      <c r="O139" s="53"/>
      <c r="P139" s="53"/>
      <c r="Q139" s="53"/>
      <c r="R139" s="53"/>
      <c r="S139" s="53"/>
      <c r="T139" s="54"/>
    </row>
    <row r="140" spans="2:20" x14ac:dyDescent="0.35">
      <c r="B140" s="52"/>
      <c r="C140" s="34">
        <v>2015</v>
      </c>
      <c r="D140" s="8">
        <v>644350</v>
      </c>
      <c r="E140" s="53"/>
      <c r="F140" s="53"/>
      <c r="G140" s="53"/>
      <c r="H140" s="53"/>
      <c r="I140" s="53"/>
      <c r="J140" s="53"/>
      <c r="K140" s="53"/>
      <c r="L140" s="53"/>
      <c r="M140" s="53"/>
      <c r="N140" s="53"/>
      <c r="O140" s="53"/>
      <c r="P140" s="53"/>
      <c r="Q140" s="53"/>
      <c r="R140" s="53"/>
      <c r="S140" s="53"/>
      <c r="T140" s="54"/>
    </row>
    <row r="141" spans="2:20" x14ac:dyDescent="0.35">
      <c r="B141" s="52"/>
      <c r="C141" s="34">
        <v>2016</v>
      </c>
      <c r="D141" s="8">
        <v>689455</v>
      </c>
      <c r="E141" s="53"/>
      <c r="F141" s="53"/>
      <c r="G141" s="53"/>
      <c r="H141" s="53"/>
      <c r="I141" s="53"/>
      <c r="J141" s="53"/>
      <c r="K141" s="53"/>
      <c r="L141" s="53"/>
      <c r="M141" s="53"/>
      <c r="N141" s="53"/>
      <c r="O141" s="53"/>
      <c r="P141" s="53"/>
      <c r="Q141" s="53"/>
      <c r="R141" s="53"/>
      <c r="S141" s="53"/>
      <c r="T141" s="54"/>
    </row>
    <row r="142" spans="2:20" x14ac:dyDescent="0.35">
      <c r="B142" s="52"/>
      <c r="C142" s="34">
        <v>2017</v>
      </c>
      <c r="D142" s="8">
        <v>737717</v>
      </c>
      <c r="E142" s="53"/>
      <c r="F142" s="53"/>
      <c r="G142" s="53"/>
      <c r="H142" s="53"/>
      <c r="I142" s="53"/>
      <c r="J142" s="53"/>
      <c r="K142" s="53"/>
      <c r="L142" s="53"/>
      <c r="M142" s="53"/>
      <c r="N142" s="53"/>
      <c r="O142" s="53"/>
      <c r="P142" s="53"/>
      <c r="Q142" s="53"/>
      <c r="R142" s="53"/>
      <c r="S142" s="53"/>
      <c r="T142" s="54"/>
    </row>
    <row r="143" spans="2:20" x14ac:dyDescent="0.35">
      <c r="B143" s="52"/>
      <c r="C143" s="34">
        <v>2018</v>
      </c>
      <c r="D143" s="8">
        <v>781242</v>
      </c>
      <c r="E143" s="53"/>
      <c r="F143" s="53"/>
      <c r="G143" s="53"/>
      <c r="H143" s="53"/>
      <c r="I143" s="53"/>
      <c r="J143" s="53"/>
      <c r="K143" s="53"/>
      <c r="L143" s="53"/>
      <c r="M143" s="53"/>
      <c r="N143" s="53"/>
      <c r="O143" s="53"/>
      <c r="P143" s="53"/>
      <c r="Q143" s="53"/>
      <c r="R143" s="53"/>
      <c r="S143" s="53"/>
      <c r="T143" s="54"/>
    </row>
    <row r="144" spans="2:20" ht="24" thickBot="1" x14ac:dyDescent="0.4">
      <c r="B144" s="89"/>
      <c r="C144" s="90"/>
      <c r="D144" s="90"/>
      <c r="E144" s="90"/>
      <c r="F144" s="90"/>
      <c r="G144" s="90"/>
      <c r="H144" s="90"/>
      <c r="I144" s="90"/>
      <c r="J144" s="90"/>
      <c r="K144" s="90"/>
      <c r="L144" s="90"/>
      <c r="M144" s="90"/>
      <c r="N144" s="90"/>
      <c r="O144" s="90"/>
      <c r="P144" s="90"/>
      <c r="Q144" s="90"/>
      <c r="R144" s="90"/>
      <c r="S144" s="90"/>
      <c r="T144" s="91"/>
    </row>
    <row r="145" spans="2:20" x14ac:dyDescent="0.35">
      <c r="B145" s="53"/>
      <c r="C145" s="53"/>
      <c r="D145" s="53"/>
      <c r="E145" s="53"/>
      <c r="F145" s="53"/>
      <c r="G145" s="53"/>
      <c r="H145" s="53"/>
      <c r="I145" s="53"/>
      <c r="J145" s="53"/>
      <c r="K145" s="53"/>
      <c r="L145" s="53"/>
      <c r="M145" s="53"/>
      <c r="N145" s="53"/>
      <c r="O145" s="53"/>
      <c r="P145" s="53"/>
      <c r="Q145" s="53"/>
      <c r="R145" s="53"/>
      <c r="S145" s="53"/>
      <c r="T145" s="53"/>
    </row>
    <row r="146" spans="2:20" x14ac:dyDescent="0.35">
      <c r="B146" s="53"/>
      <c r="C146" s="53"/>
      <c r="D146" s="53"/>
      <c r="E146" s="53"/>
      <c r="F146" s="53"/>
      <c r="G146" s="53"/>
      <c r="H146" s="53"/>
      <c r="I146" s="53"/>
      <c r="J146" s="53"/>
      <c r="K146" s="53"/>
      <c r="L146" s="53"/>
      <c r="M146" s="53"/>
      <c r="N146" s="53"/>
      <c r="O146" s="53"/>
      <c r="P146" s="53"/>
      <c r="Q146" s="53"/>
      <c r="R146" s="53"/>
      <c r="S146" s="53"/>
      <c r="T146" s="53"/>
    </row>
    <row r="147" spans="2:20" x14ac:dyDescent="0.35">
      <c r="B147" s="53"/>
      <c r="C147" s="53"/>
      <c r="D147" s="53"/>
      <c r="E147" s="53"/>
      <c r="F147" s="53"/>
      <c r="G147" s="53"/>
      <c r="H147" s="53"/>
      <c r="I147" s="53"/>
      <c r="J147" s="53"/>
      <c r="K147" s="53"/>
      <c r="L147" s="53"/>
      <c r="M147" s="53"/>
      <c r="N147" s="53"/>
      <c r="O147" s="53"/>
      <c r="P147" s="53"/>
      <c r="Q147" s="53"/>
      <c r="R147" s="53"/>
      <c r="S147" s="53"/>
      <c r="T147" s="53"/>
    </row>
    <row r="148" spans="2:20" x14ac:dyDescent="0.35">
      <c r="B148" s="53"/>
      <c r="C148" s="53"/>
      <c r="D148" s="53"/>
      <c r="E148" s="53"/>
      <c r="F148" s="53"/>
      <c r="G148" s="53"/>
      <c r="H148" s="53"/>
      <c r="I148" s="53"/>
      <c r="J148" s="53"/>
      <c r="K148" s="53"/>
      <c r="L148" s="53"/>
      <c r="M148" s="53"/>
      <c r="N148" s="53"/>
      <c r="O148" s="53"/>
      <c r="P148" s="53"/>
      <c r="Q148" s="53"/>
      <c r="R148" s="53"/>
      <c r="S148" s="53"/>
      <c r="T148" s="53"/>
    </row>
    <row r="149" spans="2:20" x14ac:dyDescent="0.35">
      <c r="B149" s="53"/>
      <c r="C149" s="53"/>
      <c r="D149" s="53"/>
      <c r="E149" s="53"/>
      <c r="F149" s="53"/>
      <c r="G149" s="53"/>
      <c r="H149" s="53"/>
      <c r="I149" s="53"/>
      <c r="J149" s="53"/>
      <c r="K149" s="53"/>
      <c r="L149" s="53"/>
      <c r="M149" s="53"/>
      <c r="N149" s="53"/>
      <c r="O149" s="53"/>
      <c r="P149" s="53"/>
      <c r="Q149" s="53"/>
      <c r="R149" s="53"/>
      <c r="S149" s="53"/>
      <c r="T149" s="53"/>
    </row>
  </sheetData>
  <protectedRanges>
    <protectedRange sqref="N126:N131" name="Rango1_2_1"/>
  </protectedRanges>
  <mergeCells count="149">
    <mergeCell ref="X91:AT93"/>
    <mergeCell ref="K86:K88"/>
    <mergeCell ref="L86:L88"/>
    <mergeCell ref="M86:M88"/>
    <mergeCell ref="N86:N88"/>
    <mergeCell ref="O86:O88"/>
    <mergeCell ref="P86:P88"/>
    <mergeCell ref="X103:AT104"/>
    <mergeCell ref="C86:C88"/>
    <mergeCell ref="D86:D88"/>
    <mergeCell ref="E86:E88"/>
    <mergeCell ref="F86:F88"/>
    <mergeCell ref="H86:H88"/>
    <mergeCell ref="I86:I88"/>
    <mergeCell ref="J86:J88"/>
    <mergeCell ref="P103:R103"/>
    <mergeCell ref="B104:M104"/>
    <mergeCell ref="P104:R104"/>
    <mergeCell ref="K100:M100"/>
    <mergeCell ref="K101:M101"/>
    <mergeCell ref="K102:M102"/>
    <mergeCell ref="O100:O102"/>
    <mergeCell ref="C120:D120"/>
    <mergeCell ref="B1:R2"/>
    <mergeCell ref="B3:R4"/>
    <mergeCell ref="B5:D6"/>
    <mergeCell ref="E5:R6"/>
    <mergeCell ref="Q86:Q88"/>
    <mergeCell ref="R86:R87"/>
    <mergeCell ref="S86:S87"/>
    <mergeCell ref="T86:T87"/>
    <mergeCell ref="G87:G88"/>
    <mergeCell ref="B108:N108"/>
    <mergeCell ref="P108:R108"/>
    <mergeCell ref="B73:T73"/>
    <mergeCell ref="B105:M105"/>
    <mergeCell ref="P105:R105"/>
    <mergeCell ref="B106:M106"/>
    <mergeCell ref="P106:R106"/>
    <mergeCell ref="B107:M107"/>
    <mergeCell ref="P107:R107"/>
    <mergeCell ref="B74:T75"/>
    <mergeCell ref="B8:T9"/>
    <mergeCell ref="F10:P10"/>
    <mergeCell ref="F11:P11"/>
    <mergeCell ref="F12:P12"/>
    <mergeCell ref="F27:G27"/>
    <mergeCell ref="I27:J27"/>
    <mergeCell ref="F24:H24"/>
    <mergeCell ref="I24:J24"/>
    <mergeCell ref="L24:M24"/>
    <mergeCell ref="I16:J16"/>
    <mergeCell ref="I17:J17"/>
    <mergeCell ref="I18:J18"/>
    <mergeCell ref="F21:H22"/>
    <mergeCell ref="I21:P22"/>
    <mergeCell ref="M27:O27"/>
    <mergeCell ref="N24:P24"/>
    <mergeCell ref="F25:G25"/>
    <mergeCell ref="I25:J25"/>
    <mergeCell ref="M25:O25"/>
    <mergeCell ref="F26:G26"/>
    <mergeCell ref="I26:J26"/>
    <mergeCell ref="M26:O26"/>
    <mergeCell ref="I14:J14"/>
    <mergeCell ref="I15:J15"/>
    <mergeCell ref="M44:O44"/>
    <mergeCell ref="F33:P33"/>
    <mergeCell ref="I35:J35"/>
    <mergeCell ref="I36:J36"/>
    <mergeCell ref="I37:J37"/>
    <mergeCell ref="I38:J38"/>
    <mergeCell ref="F28:G28"/>
    <mergeCell ref="I28:J28"/>
    <mergeCell ref="M28:O28"/>
    <mergeCell ref="F29:G29"/>
    <mergeCell ref="I29:J29"/>
    <mergeCell ref="M29:O29"/>
    <mergeCell ref="I31:J31"/>
    <mergeCell ref="K31:L31"/>
    <mergeCell ref="M31:O31"/>
    <mergeCell ref="F51:P51"/>
    <mergeCell ref="I53:J53"/>
    <mergeCell ref="F47:G47"/>
    <mergeCell ref="I47:J47"/>
    <mergeCell ref="M47:O47"/>
    <mergeCell ref="F48:P48"/>
    <mergeCell ref="I49:J49"/>
    <mergeCell ref="L49:M49"/>
    <mergeCell ref="N49:P49"/>
    <mergeCell ref="F45:G45"/>
    <mergeCell ref="I45:J45"/>
    <mergeCell ref="M45:O45"/>
    <mergeCell ref="F46:G46"/>
    <mergeCell ref="I46:J46"/>
    <mergeCell ref="M46:O46"/>
    <mergeCell ref="I39:J39"/>
    <mergeCell ref="F41:H42"/>
    <mergeCell ref="I41:P42"/>
    <mergeCell ref="F44:H44"/>
    <mergeCell ref="I44:J44"/>
    <mergeCell ref="K44:L44"/>
    <mergeCell ref="F63:H63"/>
    <mergeCell ref="I63:J63"/>
    <mergeCell ref="K63:L63"/>
    <mergeCell ref="M63:O63"/>
    <mergeCell ref="F64:G64"/>
    <mergeCell ref="I64:J64"/>
    <mergeCell ref="M64:O64"/>
    <mergeCell ref="I54:J54"/>
    <mergeCell ref="I56:J56"/>
    <mergeCell ref="I57:J57"/>
    <mergeCell ref="I58:J58"/>
    <mergeCell ref="F60:H61"/>
    <mergeCell ref="I60:P61"/>
    <mergeCell ref="I55:J55"/>
    <mergeCell ref="B79:D79"/>
    <mergeCell ref="F79:H79"/>
    <mergeCell ref="B81:J81"/>
    <mergeCell ref="F65:G65"/>
    <mergeCell ref="I65:J65"/>
    <mergeCell ref="M65:O65"/>
    <mergeCell ref="F66:G66"/>
    <mergeCell ref="I66:J66"/>
    <mergeCell ref="M66:O66"/>
    <mergeCell ref="K81:N81"/>
    <mergeCell ref="B82:J82"/>
    <mergeCell ref="K82:N82"/>
    <mergeCell ref="F67:P67"/>
    <mergeCell ref="I68:J68"/>
    <mergeCell ref="L68:M68"/>
    <mergeCell ref="N68:P68"/>
    <mergeCell ref="B100:J100"/>
    <mergeCell ref="N100:N102"/>
    <mergeCell ref="P100:R102"/>
    <mergeCell ref="B101:J101"/>
    <mergeCell ref="B102:J102"/>
    <mergeCell ref="B80:J80"/>
    <mergeCell ref="K77:N77"/>
    <mergeCell ref="K78:N78"/>
    <mergeCell ref="K79:N79"/>
    <mergeCell ref="K80:N80"/>
    <mergeCell ref="B76:J76"/>
    <mergeCell ref="K76:N76"/>
    <mergeCell ref="P76:R82"/>
    <mergeCell ref="B77:D77"/>
    <mergeCell ref="F77:H77"/>
    <mergeCell ref="B78:D78"/>
    <mergeCell ref="F78:H78"/>
  </mergeCells>
  <conditionalFormatting sqref="N100 O77:O81">
    <cfRule type="containsText" dxfId="14" priority="5" operator="containsText" text="NO  CUMPLE">
      <formula>NOT(ISERROR(SEARCH("NO  CUMPLE",N77)))</formula>
    </cfRule>
    <cfRule type="containsText" dxfId="13" priority="6" operator="containsText" text="CUMPLE">
      <formula>NOT(ISERROR(SEARCH("CUMPLE",N77)))</formula>
    </cfRule>
  </conditionalFormatting>
  <dataValidations disablePrompts="1" count="1">
    <dataValidation type="list" allowBlank="1" showInputMessage="1" showErrorMessage="1" sqref="N126:N131">
      <formula1>$BD$202:$BD$203</formula1>
    </dataValidation>
  </dataValidation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AT156"/>
  <sheetViews>
    <sheetView zoomScale="40" zoomScaleNormal="40" workbookViewId="0">
      <selection activeCell="B3" sqref="B3:R4"/>
    </sheetView>
  </sheetViews>
  <sheetFormatPr baseColWidth="10" defaultRowHeight="23.25" x14ac:dyDescent="0.35"/>
  <cols>
    <col min="1" max="2" width="11.42578125" style="47"/>
    <col min="3" max="3" width="17.7109375" style="47" customWidth="1"/>
    <col min="4" max="4" width="42.5703125" style="47" customWidth="1"/>
    <col min="5" max="5" width="31.5703125" style="47" customWidth="1"/>
    <col min="6" max="6" width="39.140625" style="47" customWidth="1"/>
    <col min="7" max="7" width="21.140625" style="47" customWidth="1"/>
    <col min="8" max="8" width="63.42578125" style="47" customWidth="1"/>
    <col min="9" max="10" width="43.85546875" style="47" customWidth="1"/>
    <col min="11" max="11" width="32.7109375" style="47" customWidth="1"/>
    <col min="12" max="12" width="39.5703125" style="47" customWidth="1"/>
    <col min="13" max="15" width="32.7109375" style="47" customWidth="1"/>
    <col min="16" max="16" width="33.140625" style="47" customWidth="1"/>
    <col min="17" max="17" width="44.42578125" style="47" customWidth="1"/>
    <col min="18" max="18" width="62.42578125" style="47" bestFit="1" customWidth="1"/>
    <col min="19" max="19" width="31.28515625" style="47" bestFit="1" customWidth="1"/>
    <col min="20" max="20" width="67" style="47" customWidth="1"/>
    <col min="21" max="22" width="11.42578125" style="47"/>
    <col min="23" max="23" width="76.85546875" style="47" customWidth="1"/>
    <col min="24" max="16384" width="11.42578125" style="47"/>
  </cols>
  <sheetData>
    <row r="1" spans="2:20" x14ac:dyDescent="0.35">
      <c r="B1" s="208" t="s">
        <v>108</v>
      </c>
      <c r="C1" s="209"/>
      <c r="D1" s="209"/>
      <c r="E1" s="209"/>
      <c r="F1" s="209"/>
      <c r="G1" s="209"/>
      <c r="H1" s="209"/>
      <c r="I1" s="209"/>
      <c r="J1" s="209"/>
      <c r="K1" s="209"/>
      <c r="L1" s="209"/>
      <c r="M1" s="209"/>
      <c r="N1" s="209"/>
      <c r="O1" s="209"/>
      <c r="P1" s="209"/>
      <c r="Q1" s="209"/>
      <c r="R1" s="210"/>
      <c r="S1" s="45"/>
      <c r="T1" s="46"/>
    </row>
    <row r="2" spans="2:20" ht="24" thickBot="1" x14ac:dyDescent="0.4">
      <c r="B2" s="211"/>
      <c r="C2" s="212"/>
      <c r="D2" s="212"/>
      <c r="E2" s="212"/>
      <c r="F2" s="212"/>
      <c r="G2" s="212"/>
      <c r="H2" s="212"/>
      <c r="I2" s="212"/>
      <c r="J2" s="212"/>
      <c r="K2" s="212"/>
      <c r="L2" s="212"/>
      <c r="M2" s="212"/>
      <c r="N2" s="212"/>
      <c r="O2" s="212"/>
      <c r="P2" s="212"/>
      <c r="Q2" s="212"/>
      <c r="R2" s="213"/>
      <c r="S2" s="48"/>
      <c r="T2" s="49"/>
    </row>
    <row r="3" spans="2:20" x14ac:dyDescent="0.35">
      <c r="B3" s="214" t="s">
        <v>241</v>
      </c>
      <c r="C3" s="215"/>
      <c r="D3" s="215"/>
      <c r="E3" s="215"/>
      <c r="F3" s="215"/>
      <c r="G3" s="215"/>
      <c r="H3" s="215"/>
      <c r="I3" s="215"/>
      <c r="J3" s="215"/>
      <c r="K3" s="215"/>
      <c r="L3" s="215"/>
      <c r="M3" s="215"/>
      <c r="N3" s="215"/>
      <c r="O3" s="215"/>
      <c r="P3" s="215"/>
      <c r="Q3" s="215"/>
      <c r="R3" s="216"/>
      <c r="S3" s="48"/>
      <c r="T3" s="49"/>
    </row>
    <row r="4" spans="2:20" ht="51.75" customHeight="1" x14ac:dyDescent="0.35">
      <c r="B4" s="217"/>
      <c r="C4" s="218"/>
      <c r="D4" s="218"/>
      <c r="E4" s="218"/>
      <c r="F4" s="218"/>
      <c r="G4" s="218"/>
      <c r="H4" s="218"/>
      <c r="I4" s="218"/>
      <c r="J4" s="218"/>
      <c r="K4" s="218"/>
      <c r="L4" s="218"/>
      <c r="M4" s="218"/>
      <c r="N4" s="218"/>
      <c r="O4" s="218"/>
      <c r="P4" s="218"/>
      <c r="Q4" s="218"/>
      <c r="R4" s="219"/>
      <c r="S4" s="48"/>
      <c r="T4" s="49"/>
    </row>
    <row r="5" spans="2:20" x14ac:dyDescent="0.35">
      <c r="B5" s="220" t="s">
        <v>35</v>
      </c>
      <c r="C5" s="221"/>
      <c r="D5" s="221"/>
      <c r="E5" s="348" t="s">
        <v>109</v>
      </c>
      <c r="F5" s="349"/>
      <c r="G5" s="349"/>
      <c r="H5" s="349"/>
      <c r="I5" s="349"/>
      <c r="J5" s="349"/>
      <c r="K5" s="349"/>
      <c r="L5" s="349"/>
      <c r="M5" s="349"/>
      <c r="N5" s="349"/>
      <c r="O5" s="349"/>
      <c r="P5" s="349"/>
      <c r="Q5" s="349"/>
      <c r="R5" s="350"/>
      <c r="S5" s="48"/>
      <c r="T5" s="49"/>
    </row>
    <row r="6" spans="2:20" ht="24" thickBot="1" x14ac:dyDescent="0.4">
      <c r="B6" s="211"/>
      <c r="C6" s="212"/>
      <c r="D6" s="212"/>
      <c r="E6" s="351"/>
      <c r="F6" s="352"/>
      <c r="G6" s="352"/>
      <c r="H6" s="352"/>
      <c r="I6" s="352"/>
      <c r="J6" s="352"/>
      <c r="K6" s="352"/>
      <c r="L6" s="352"/>
      <c r="M6" s="352"/>
      <c r="N6" s="352"/>
      <c r="O6" s="352"/>
      <c r="P6" s="352"/>
      <c r="Q6" s="352"/>
      <c r="R6" s="353"/>
      <c r="S6" s="50"/>
      <c r="T6" s="51"/>
    </row>
    <row r="7" spans="2:20" ht="24" thickBot="1" x14ac:dyDescent="0.4">
      <c r="B7" s="52"/>
      <c r="C7" s="53"/>
      <c r="D7" s="53"/>
      <c r="E7" s="53"/>
      <c r="F7" s="53"/>
      <c r="G7" s="53"/>
      <c r="H7" s="53"/>
      <c r="I7" s="53"/>
      <c r="J7" s="53"/>
      <c r="K7" s="53"/>
      <c r="L7" s="53"/>
      <c r="M7" s="53"/>
      <c r="N7" s="53"/>
      <c r="O7" s="53"/>
      <c r="P7" s="53"/>
      <c r="Q7" s="53"/>
      <c r="R7" s="53"/>
      <c r="S7" s="53"/>
      <c r="T7" s="54"/>
    </row>
    <row r="8" spans="2:20" x14ac:dyDescent="0.35">
      <c r="B8" s="228" t="s">
        <v>26</v>
      </c>
      <c r="C8" s="229"/>
      <c r="D8" s="229"/>
      <c r="E8" s="229"/>
      <c r="F8" s="229"/>
      <c r="G8" s="229"/>
      <c r="H8" s="229"/>
      <c r="I8" s="229"/>
      <c r="J8" s="229"/>
      <c r="K8" s="229"/>
      <c r="L8" s="229"/>
      <c r="M8" s="229"/>
      <c r="N8" s="229"/>
      <c r="O8" s="229"/>
      <c r="P8" s="229"/>
      <c r="Q8" s="229"/>
      <c r="R8" s="229"/>
      <c r="S8" s="229"/>
      <c r="T8" s="230"/>
    </row>
    <row r="9" spans="2:20" ht="24" thickBot="1" x14ac:dyDescent="0.4">
      <c r="B9" s="231"/>
      <c r="C9" s="232"/>
      <c r="D9" s="232"/>
      <c r="E9" s="232"/>
      <c r="F9" s="232"/>
      <c r="G9" s="232"/>
      <c r="H9" s="232"/>
      <c r="I9" s="232"/>
      <c r="J9" s="232"/>
      <c r="K9" s="232"/>
      <c r="L9" s="232"/>
      <c r="M9" s="232"/>
      <c r="N9" s="232"/>
      <c r="O9" s="232"/>
      <c r="P9" s="232"/>
      <c r="Q9" s="232"/>
      <c r="R9" s="232"/>
      <c r="S9" s="232"/>
      <c r="T9" s="233"/>
    </row>
    <row r="10" spans="2:20" x14ac:dyDescent="0.35">
      <c r="B10" s="3"/>
      <c r="C10" s="4"/>
      <c r="D10" s="4"/>
      <c r="E10" s="4"/>
      <c r="F10" s="234" t="s">
        <v>44</v>
      </c>
      <c r="G10" s="235"/>
      <c r="H10" s="235"/>
      <c r="I10" s="235"/>
      <c r="J10" s="235"/>
      <c r="K10" s="235"/>
      <c r="L10" s="235"/>
      <c r="M10" s="235"/>
      <c r="N10" s="235"/>
      <c r="O10" s="235"/>
      <c r="P10" s="236"/>
      <c r="Q10" s="4"/>
      <c r="R10" s="4"/>
      <c r="S10" s="4"/>
      <c r="T10" s="19"/>
    </row>
    <row r="11" spans="2:20" x14ac:dyDescent="0.35">
      <c r="B11" s="3"/>
      <c r="C11" s="4"/>
      <c r="D11" s="4"/>
      <c r="E11" s="4"/>
      <c r="F11" s="243"/>
      <c r="G11" s="244"/>
      <c r="H11" s="244"/>
      <c r="I11" s="244"/>
      <c r="J11" s="244"/>
      <c r="K11" s="244"/>
      <c r="L11" s="244"/>
      <c r="M11" s="244"/>
      <c r="N11" s="244"/>
      <c r="O11" s="244"/>
      <c r="P11" s="245"/>
      <c r="Q11" s="4"/>
      <c r="R11" s="4"/>
      <c r="S11" s="4"/>
      <c r="T11" s="19"/>
    </row>
    <row r="12" spans="2:20" x14ac:dyDescent="0.35">
      <c r="B12" s="3"/>
      <c r="C12" s="4"/>
      <c r="D12" s="4"/>
      <c r="E12" s="4"/>
      <c r="F12" s="246" t="s">
        <v>60</v>
      </c>
      <c r="G12" s="247"/>
      <c r="H12" s="247"/>
      <c r="I12" s="247"/>
      <c r="J12" s="247"/>
      <c r="K12" s="248"/>
      <c r="L12" s="248"/>
      <c r="M12" s="247"/>
      <c r="N12" s="247"/>
      <c r="O12" s="247"/>
      <c r="P12" s="249"/>
      <c r="Q12" s="4"/>
      <c r="R12" s="4"/>
      <c r="S12" s="4"/>
      <c r="T12" s="19"/>
    </row>
    <row r="13" spans="2:20" x14ac:dyDescent="0.35">
      <c r="B13" s="3"/>
      <c r="C13" s="4"/>
      <c r="D13" s="4"/>
      <c r="E13" s="4"/>
      <c r="F13" s="55"/>
      <c r="G13" s="55"/>
      <c r="H13" s="55"/>
      <c r="I13" s="56"/>
      <c r="J13" s="56"/>
      <c r="K13" s="57"/>
      <c r="L13" s="57" t="s">
        <v>45</v>
      </c>
      <c r="M13" s="55"/>
      <c r="N13" s="55"/>
      <c r="O13" s="55"/>
      <c r="P13" s="55"/>
      <c r="Q13" s="4"/>
      <c r="R13" s="4"/>
      <c r="S13" s="4"/>
      <c r="T13" s="19"/>
    </row>
    <row r="14" spans="2:20" ht="76.5" customHeight="1" x14ac:dyDescent="0.35">
      <c r="B14" s="3"/>
      <c r="C14" s="4"/>
      <c r="D14" s="4"/>
      <c r="E14" s="4"/>
      <c r="F14" s="58"/>
      <c r="G14" s="59"/>
      <c r="H14" s="59"/>
      <c r="I14" s="237" t="s">
        <v>46</v>
      </c>
      <c r="J14" s="237"/>
      <c r="K14" s="60" t="s">
        <v>113</v>
      </c>
      <c r="L14" s="61"/>
      <c r="M14" s="58"/>
      <c r="N14" s="59"/>
      <c r="O14" s="59"/>
      <c r="P14" s="59"/>
      <c r="Q14" s="4"/>
      <c r="R14" s="4"/>
      <c r="S14" s="4"/>
      <c r="T14" s="19"/>
    </row>
    <row r="15" spans="2:20" ht="55.5" customHeight="1" x14ac:dyDescent="0.35">
      <c r="B15" s="3"/>
      <c r="C15" s="4"/>
      <c r="D15" s="4"/>
      <c r="E15" s="4"/>
      <c r="F15" s="59"/>
      <c r="G15" s="59"/>
      <c r="H15" s="59"/>
      <c r="I15" s="237" t="s">
        <v>111</v>
      </c>
      <c r="J15" s="237"/>
      <c r="K15" s="60" t="s">
        <v>112</v>
      </c>
      <c r="L15" s="103" t="s">
        <v>19</v>
      </c>
      <c r="M15" s="59"/>
      <c r="N15" s="59"/>
      <c r="O15" s="59"/>
      <c r="P15" s="59"/>
      <c r="Q15" s="4"/>
      <c r="R15" s="4"/>
      <c r="S15" s="4"/>
      <c r="T15" s="19"/>
    </row>
    <row r="16" spans="2:20" ht="90.75" customHeight="1" x14ac:dyDescent="0.35">
      <c r="B16" s="3"/>
      <c r="C16" s="4"/>
      <c r="D16" s="4"/>
      <c r="E16" s="4"/>
      <c r="F16" s="55"/>
      <c r="G16" s="55"/>
      <c r="H16" s="55"/>
      <c r="I16" s="237" t="s">
        <v>110</v>
      </c>
      <c r="J16" s="237"/>
      <c r="K16" s="61" t="s">
        <v>114</v>
      </c>
      <c r="L16" s="103" t="s">
        <v>19</v>
      </c>
      <c r="M16" s="55"/>
      <c r="N16" s="55"/>
      <c r="O16" s="55"/>
      <c r="P16" s="55"/>
      <c r="Q16" s="4"/>
      <c r="R16" s="4"/>
      <c r="S16" s="4"/>
      <c r="T16" s="19"/>
    </row>
    <row r="17" spans="2:20" x14ac:dyDescent="0.35">
      <c r="B17" s="3"/>
      <c r="C17" s="4"/>
      <c r="D17" s="4"/>
      <c r="E17" s="4"/>
      <c r="F17" s="55"/>
      <c r="G17" s="55"/>
      <c r="H17" s="55"/>
      <c r="I17" s="237" t="s">
        <v>48</v>
      </c>
      <c r="J17" s="237"/>
      <c r="K17" s="61" t="s">
        <v>49</v>
      </c>
      <c r="L17" s="103" t="s">
        <v>19</v>
      </c>
      <c r="M17" s="55"/>
      <c r="N17" s="55"/>
      <c r="O17" s="55"/>
      <c r="P17" s="55"/>
      <c r="Q17" s="4"/>
      <c r="R17" s="4"/>
      <c r="S17" s="4"/>
      <c r="T17" s="19"/>
    </row>
    <row r="18" spans="2:20" x14ac:dyDescent="0.35">
      <c r="B18" s="3"/>
      <c r="C18" s="4"/>
      <c r="D18" s="4"/>
      <c r="E18" s="4"/>
      <c r="F18" s="55"/>
      <c r="G18" s="55"/>
      <c r="H18" s="55"/>
      <c r="I18" s="237" t="s">
        <v>76</v>
      </c>
      <c r="J18" s="237"/>
      <c r="K18" s="61" t="s">
        <v>58</v>
      </c>
      <c r="L18" s="103" t="s">
        <v>19</v>
      </c>
      <c r="M18" s="55"/>
      <c r="N18" s="55"/>
      <c r="O18" s="55"/>
      <c r="P18" s="55"/>
      <c r="Q18" s="4"/>
      <c r="R18" s="4"/>
      <c r="S18" s="4"/>
      <c r="T18" s="19"/>
    </row>
    <row r="19" spans="2:20" x14ac:dyDescent="0.35">
      <c r="B19" s="3"/>
      <c r="C19" s="4"/>
      <c r="D19" s="4"/>
      <c r="E19" s="4"/>
      <c r="F19" s="55"/>
      <c r="G19" s="55"/>
      <c r="H19" s="55"/>
      <c r="I19" s="55"/>
      <c r="J19" s="55"/>
      <c r="K19" s="55"/>
      <c r="L19" s="55"/>
      <c r="M19" s="55"/>
      <c r="N19" s="55"/>
      <c r="O19" s="55"/>
      <c r="P19" s="55"/>
      <c r="Q19" s="4"/>
      <c r="R19" s="4"/>
      <c r="S19" s="4"/>
      <c r="T19" s="19"/>
    </row>
    <row r="20" spans="2:20" x14ac:dyDescent="0.35">
      <c r="B20" s="3"/>
      <c r="C20" s="4"/>
      <c r="D20" s="4"/>
      <c r="E20" s="4"/>
      <c r="F20" s="55"/>
      <c r="G20" s="55"/>
      <c r="H20" s="55"/>
      <c r="I20" s="55"/>
      <c r="J20" s="55"/>
      <c r="K20" s="55"/>
      <c r="L20" s="55"/>
      <c r="M20" s="55"/>
      <c r="N20" s="55"/>
      <c r="O20" s="55"/>
      <c r="P20" s="55"/>
      <c r="Q20" s="4"/>
      <c r="R20" s="4"/>
      <c r="S20" s="4"/>
      <c r="T20" s="19"/>
    </row>
    <row r="21" spans="2:20" x14ac:dyDescent="0.35">
      <c r="B21" s="3"/>
      <c r="C21" s="4"/>
      <c r="D21" s="4"/>
      <c r="E21" s="4"/>
      <c r="F21" s="238" t="s">
        <v>51</v>
      </c>
      <c r="G21" s="238"/>
      <c r="H21" s="238"/>
      <c r="I21" s="239" t="s">
        <v>72</v>
      </c>
      <c r="J21" s="239"/>
      <c r="K21" s="239"/>
      <c r="L21" s="239"/>
      <c r="M21" s="239"/>
      <c r="N21" s="239"/>
      <c r="O21" s="239"/>
      <c r="P21" s="239"/>
      <c r="Q21" s="4"/>
      <c r="R21" s="4"/>
      <c r="S21" s="4"/>
      <c r="T21" s="19"/>
    </row>
    <row r="22" spans="2:20" x14ac:dyDescent="0.35">
      <c r="B22" s="3"/>
      <c r="C22" s="4"/>
      <c r="D22" s="4"/>
      <c r="E22" s="4"/>
      <c r="F22" s="238"/>
      <c r="G22" s="238"/>
      <c r="H22" s="238"/>
      <c r="I22" s="239"/>
      <c r="J22" s="239"/>
      <c r="K22" s="239"/>
      <c r="L22" s="239"/>
      <c r="M22" s="239"/>
      <c r="N22" s="239"/>
      <c r="O22" s="239"/>
      <c r="P22" s="239"/>
      <c r="Q22" s="4"/>
      <c r="R22" s="4"/>
      <c r="S22" s="4"/>
      <c r="T22" s="19"/>
    </row>
    <row r="23" spans="2:20" x14ac:dyDescent="0.35">
      <c r="B23" s="3"/>
      <c r="C23" s="4"/>
      <c r="D23" s="4"/>
      <c r="E23" s="4"/>
      <c r="F23" s="63"/>
      <c r="G23" s="63"/>
      <c r="H23" s="63"/>
      <c r="I23" s="63"/>
      <c r="J23" s="63"/>
      <c r="K23" s="63"/>
      <c r="L23" s="63"/>
      <c r="M23" s="63"/>
      <c r="N23" s="64"/>
      <c r="O23" s="64"/>
      <c r="P23" s="64"/>
      <c r="Q23" s="4"/>
      <c r="R23" s="4"/>
      <c r="S23" s="4"/>
      <c r="T23" s="19"/>
    </row>
    <row r="24" spans="2:20" x14ac:dyDescent="0.35">
      <c r="B24" s="3"/>
      <c r="C24" s="4"/>
      <c r="D24" s="4"/>
      <c r="E24" s="4"/>
      <c r="F24" s="240"/>
      <c r="G24" s="241"/>
      <c r="H24" s="242"/>
      <c r="I24" s="243" t="s">
        <v>53</v>
      </c>
      <c r="J24" s="245"/>
      <c r="K24" s="65"/>
      <c r="L24" s="243"/>
      <c r="M24" s="245"/>
      <c r="N24" s="243"/>
      <c r="O24" s="244"/>
      <c r="P24" s="245"/>
      <c r="Q24" s="4"/>
      <c r="R24" s="4"/>
      <c r="S24" s="4"/>
      <c r="T24" s="19"/>
    </row>
    <row r="25" spans="2:20" ht="184.5" customHeight="1" x14ac:dyDescent="0.35">
      <c r="B25" s="3"/>
      <c r="C25" s="4"/>
      <c r="D25" s="4"/>
      <c r="E25" s="4"/>
      <c r="F25" s="243" t="s">
        <v>55</v>
      </c>
      <c r="G25" s="245"/>
      <c r="H25" s="61" t="s">
        <v>56</v>
      </c>
      <c r="I25" s="256" t="s">
        <v>115</v>
      </c>
      <c r="J25" s="258"/>
      <c r="K25" s="61" t="s">
        <v>10</v>
      </c>
      <c r="L25" s="61" t="s">
        <v>11</v>
      </c>
      <c r="M25" s="259" t="s">
        <v>15</v>
      </c>
      <c r="N25" s="260"/>
      <c r="O25" s="261"/>
      <c r="P25" s="4"/>
      <c r="Q25" s="4"/>
      <c r="R25" s="4"/>
      <c r="S25" s="19"/>
    </row>
    <row r="26" spans="2:20" ht="45.75" customHeight="1" x14ac:dyDescent="0.35">
      <c r="B26" s="3"/>
      <c r="C26" s="4"/>
      <c r="D26" s="4"/>
      <c r="E26" s="4"/>
      <c r="F26" s="250" t="s">
        <v>119</v>
      </c>
      <c r="G26" s="251"/>
      <c r="H26" s="66" t="s">
        <v>60</v>
      </c>
      <c r="I26" s="250" t="s">
        <v>121</v>
      </c>
      <c r="J26" s="251"/>
      <c r="K26" s="67">
        <v>35311</v>
      </c>
      <c r="L26" s="67">
        <v>35398</v>
      </c>
      <c r="M26" s="252" t="s">
        <v>120</v>
      </c>
      <c r="N26" s="253"/>
      <c r="O26" s="254"/>
      <c r="P26" s="4"/>
      <c r="Q26" s="4"/>
      <c r="R26" s="4"/>
      <c r="S26" s="19"/>
    </row>
    <row r="27" spans="2:20" ht="45.75" customHeight="1" x14ac:dyDescent="0.35">
      <c r="B27" s="3"/>
      <c r="C27" s="4"/>
      <c r="D27" s="4"/>
      <c r="E27" s="4"/>
      <c r="F27" s="250" t="s">
        <v>119</v>
      </c>
      <c r="G27" s="251"/>
      <c r="H27" s="66" t="s">
        <v>60</v>
      </c>
      <c r="I27" s="250" t="s">
        <v>122</v>
      </c>
      <c r="J27" s="251"/>
      <c r="K27" s="67">
        <v>35464</v>
      </c>
      <c r="L27" s="67">
        <v>35671</v>
      </c>
      <c r="M27" s="252" t="s">
        <v>120</v>
      </c>
      <c r="N27" s="253"/>
      <c r="O27" s="254"/>
      <c r="P27" s="4"/>
      <c r="Q27" s="4"/>
      <c r="R27" s="4"/>
      <c r="S27" s="19"/>
    </row>
    <row r="28" spans="2:20" ht="45.75" customHeight="1" x14ac:dyDescent="0.35">
      <c r="B28" s="3"/>
      <c r="C28" s="4"/>
      <c r="D28" s="4"/>
      <c r="E28" s="4"/>
      <c r="F28" s="250" t="s">
        <v>119</v>
      </c>
      <c r="G28" s="251"/>
      <c r="H28" s="66" t="s">
        <v>60</v>
      </c>
      <c r="I28" s="250" t="s">
        <v>123</v>
      </c>
      <c r="J28" s="251"/>
      <c r="K28" s="67">
        <v>37277</v>
      </c>
      <c r="L28" s="67">
        <v>37762</v>
      </c>
      <c r="M28" s="252" t="s">
        <v>120</v>
      </c>
      <c r="N28" s="253"/>
      <c r="O28" s="254"/>
      <c r="P28" s="4"/>
      <c r="Q28" s="4"/>
      <c r="R28" s="4"/>
      <c r="S28" s="19"/>
    </row>
    <row r="29" spans="2:20" ht="45.75" customHeight="1" x14ac:dyDescent="0.35">
      <c r="B29" s="3"/>
      <c r="C29" s="4"/>
      <c r="D29" s="4"/>
      <c r="E29" s="4"/>
      <c r="F29" s="250" t="s">
        <v>124</v>
      </c>
      <c r="G29" s="251"/>
      <c r="H29" s="66" t="s">
        <v>60</v>
      </c>
      <c r="I29" s="250" t="s">
        <v>125</v>
      </c>
      <c r="J29" s="251"/>
      <c r="K29" s="67">
        <v>39167</v>
      </c>
      <c r="L29" s="67">
        <v>39758</v>
      </c>
      <c r="M29" s="252" t="s">
        <v>120</v>
      </c>
      <c r="N29" s="253"/>
      <c r="O29" s="254"/>
      <c r="P29" s="4"/>
      <c r="Q29" s="4"/>
      <c r="R29" s="4"/>
      <c r="S29" s="19"/>
    </row>
    <row r="30" spans="2:20" ht="45.75" customHeight="1" x14ac:dyDescent="0.35">
      <c r="B30" s="3"/>
      <c r="C30" s="4"/>
      <c r="D30" s="4"/>
      <c r="E30" s="4"/>
      <c r="F30" s="250" t="s">
        <v>119</v>
      </c>
      <c r="G30" s="251"/>
      <c r="H30" s="66" t="s">
        <v>60</v>
      </c>
      <c r="I30" s="250" t="s">
        <v>126</v>
      </c>
      <c r="J30" s="251"/>
      <c r="K30" s="67">
        <v>38917</v>
      </c>
      <c r="L30" s="67">
        <v>39286</v>
      </c>
      <c r="M30" s="252" t="s">
        <v>120</v>
      </c>
      <c r="N30" s="253"/>
      <c r="O30" s="254"/>
      <c r="P30" s="4"/>
      <c r="Q30" s="4"/>
      <c r="R30" s="4"/>
      <c r="S30" s="19"/>
    </row>
    <row r="31" spans="2:20" x14ac:dyDescent="0.35">
      <c r="B31" s="3"/>
      <c r="C31" s="4"/>
      <c r="D31" s="4"/>
      <c r="E31" s="4"/>
      <c r="F31" s="250"/>
      <c r="G31" s="251"/>
      <c r="H31" s="66"/>
      <c r="I31" s="250"/>
      <c r="J31" s="251"/>
      <c r="K31" s="67"/>
      <c r="L31" s="67"/>
      <c r="M31" s="354"/>
      <c r="N31" s="355"/>
      <c r="O31" s="356"/>
      <c r="P31" s="4"/>
      <c r="Q31" s="4"/>
      <c r="R31" s="4"/>
      <c r="S31" s="19"/>
    </row>
    <row r="32" spans="2:20" x14ac:dyDescent="0.35">
      <c r="B32" s="3"/>
      <c r="C32" s="4"/>
      <c r="D32" s="4"/>
      <c r="E32" s="4"/>
      <c r="F32" s="68"/>
      <c r="G32" s="69"/>
      <c r="H32" s="70"/>
      <c r="I32" s="69"/>
      <c r="J32" s="71"/>
      <c r="K32" s="72"/>
      <c r="L32" s="73"/>
      <c r="M32" s="68"/>
      <c r="N32" s="69"/>
      <c r="O32" s="71"/>
      <c r="P32" s="4"/>
      <c r="Q32" s="4"/>
      <c r="R32" s="4"/>
      <c r="S32" s="19"/>
    </row>
    <row r="33" spans="2:20" x14ac:dyDescent="0.35">
      <c r="B33" s="3"/>
      <c r="C33" s="4"/>
      <c r="D33" s="4"/>
      <c r="E33" s="4"/>
      <c r="F33" s="74"/>
      <c r="G33" s="75"/>
      <c r="H33" s="75"/>
      <c r="I33" s="262"/>
      <c r="J33" s="263"/>
      <c r="K33" s="289" t="s">
        <v>50</v>
      </c>
      <c r="L33" s="290"/>
      <c r="M33" s="289" t="s">
        <v>59</v>
      </c>
      <c r="N33" s="291"/>
      <c r="O33" s="290"/>
      <c r="P33" s="4"/>
      <c r="Q33" s="4"/>
      <c r="R33" s="4"/>
      <c r="S33" s="19"/>
    </row>
    <row r="34" spans="2:20" x14ac:dyDescent="0.35">
      <c r="B34" s="3"/>
      <c r="C34" s="4"/>
      <c r="D34" s="4"/>
      <c r="E34" s="4"/>
      <c r="F34" s="4"/>
      <c r="G34" s="4"/>
      <c r="H34" s="4"/>
      <c r="I34" s="4"/>
      <c r="J34" s="4"/>
      <c r="K34" s="4"/>
      <c r="L34" s="4"/>
      <c r="M34" s="4"/>
      <c r="N34" s="4"/>
      <c r="O34" s="4"/>
      <c r="P34" s="4"/>
      <c r="Q34" s="4"/>
      <c r="R34" s="4"/>
      <c r="S34" s="4"/>
      <c r="T34" s="19"/>
    </row>
    <row r="35" spans="2:20" x14ac:dyDescent="0.35">
      <c r="B35" s="3"/>
      <c r="C35" s="4"/>
      <c r="D35" s="4"/>
      <c r="E35" s="4"/>
      <c r="F35" s="246" t="s">
        <v>61</v>
      </c>
      <c r="G35" s="247"/>
      <c r="H35" s="247"/>
      <c r="I35" s="248"/>
      <c r="J35" s="248"/>
      <c r="K35" s="248"/>
      <c r="L35" s="248"/>
      <c r="M35" s="247"/>
      <c r="N35" s="247"/>
      <c r="O35" s="247"/>
      <c r="P35" s="249"/>
      <c r="Q35" s="4"/>
      <c r="R35" s="4"/>
      <c r="S35" s="4"/>
      <c r="T35" s="19"/>
    </row>
    <row r="36" spans="2:20" x14ac:dyDescent="0.35">
      <c r="B36" s="3"/>
      <c r="C36" s="4"/>
      <c r="D36" s="4"/>
      <c r="E36" s="4"/>
      <c r="F36" s="55"/>
      <c r="G36" s="55"/>
      <c r="H36" s="55"/>
      <c r="I36" s="61"/>
      <c r="J36" s="61"/>
      <c r="K36" s="61"/>
      <c r="L36" s="61" t="s">
        <v>45</v>
      </c>
      <c r="M36" s="55"/>
      <c r="N36" s="55"/>
      <c r="O36" s="55"/>
      <c r="P36" s="55"/>
      <c r="Q36" s="4"/>
      <c r="R36" s="4"/>
      <c r="S36" s="4"/>
      <c r="T36" s="19"/>
    </row>
    <row r="37" spans="2:20" ht="69.75" x14ac:dyDescent="0.35">
      <c r="B37" s="3"/>
      <c r="C37" s="4"/>
      <c r="D37" s="4"/>
      <c r="E37" s="4"/>
      <c r="F37" s="55"/>
      <c r="G37" s="55"/>
      <c r="H37" s="55"/>
      <c r="I37" s="237" t="s">
        <v>46</v>
      </c>
      <c r="J37" s="237"/>
      <c r="K37" s="60" t="s">
        <v>127</v>
      </c>
      <c r="L37" s="61"/>
      <c r="M37" s="55"/>
      <c r="N37" s="55"/>
      <c r="O37" s="55"/>
      <c r="P37" s="55"/>
      <c r="Q37" s="4"/>
      <c r="R37" s="4"/>
      <c r="S37" s="4"/>
      <c r="T37" s="19"/>
    </row>
    <row r="38" spans="2:20" x14ac:dyDescent="0.35">
      <c r="B38" s="3"/>
      <c r="C38" s="4"/>
      <c r="D38" s="4"/>
      <c r="E38" s="4"/>
      <c r="F38" s="55"/>
      <c r="G38" s="55"/>
      <c r="H38" s="55"/>
      <c r="I38" s="237" t="s">
        <v>77</v>
      </c>
      <c r="J38" s="237"/>
      <c r="K38" s="60" t="s">
        <v>47</v>
      </c>
      <c r="L38" s="103" t="s">
        <v>19</v>
      </c>
      <c r="M38" s="55"/>
      <c r="N38" s="55"/>
      <c r="O38" s="55"/>
      <c r="P38" s="55"/>
      <c r="Q38" s="4"/>
      <c r="R38" s="4"/>
      <c r="S38" s="4"/>
      <c r="T38" s="19"/>
    </row>
    <row r="39" spans="2:20" ht="69.75" x14ac:dyDescent="0.35">
      <c r="B39" s="3"/>
      <c r="C39" s="4"/>
      <c r="D39" s="4"/>
      <c r="E39" s="4"/>
      <c r="F39" s="55"/>
      <c r="G39" s="55"/>
      <c r="H39" s="55"/>
      <c r="I39" s="237" t="s">
        <v>116</v>
      </c>
      <c r="J39" s="237"/>
      <c r="K39" s="61" t="s">
        <v>129</v>
      </c>
      <c r="L39" s="103" t="s">
        <v>19</v>
      </c>
      <c r="M39" s="55"/>
      <c r="N39" s="55"/>
      <c r="O39" s="55"/>
      <c r="P39" s="55"/>
      <c r="Q39" s="4"/>
      <c r="R39" s="4"/>
      <c r="S39" s="4"/>
      <c r="T39" s="19"/>
    </row>
    <row r="40" spans="2:20" x14ac:dyDescent="0.35">
      <c r="B40" s="3"/>
      <c r="C40" s="4"/>
      <c r="D40" s="4"/>
      <c r="E40" s="4"/>
      <c r="F40" s="55"/>
      <c r="G40" s="55"/>
      <c r="H40" s="55"/>
      <c r="I40" s="237" t="s">
        <v>48</v>
      </c>
      <c r="J40" s="237"/>
      <c r="K40" s="61" t="s">
        <v>128</v>
      </c>
      <c r="L40" s="104" t="s">
        <v>50</v>
      </c>
      <c r="M40" s="55"/>
      <c r="N40" s="55"/>
      <c r="O40" s="55"/>
      <c r="P40" s="55"/>
      <c r="Q40" s="4"/>
      <c r="R40" s="4"/>
      <c r="S40" s="4"/>
      <c r="T40" s="19"/>
    </row>
    <row r="41" spans="2:20" ht="23.25" customHeight="1" x14ac:dyDescent="0.35">
      <c r="B41" s="3"/>
      <c r="C41" s="4"/>
      <c r="D41" s="4"/>
      <c r="E41" s="4"/>
      <c r="F41" s="55"/>
      <c r="G41" s="55"/>
      <c r="H41" s="55"/>
      <c r="I41" s="237" t="s">
        <v>76</v>
      </c>
      <c r="J41" s="237"/>
      <c r="K41" s="61"/>
      <c r="L41" s="103" t="s">
        <v>19</v>
      </c>
      <c r="M41" s="55"/>
      <c r="N41" s="55"/>
      <c r="O41" s="55"/>
      <c r="P41" s="55"/>
      <c r="Q41" s="4"/>
      <c r="R41" s="4"/>
      <c r="S41" s="4"/>
      <c r="T41" s="19"/>
    </row>
    <row r="42" spans="2:20" x14ac:dyDescent="0.35">
      <c r="B42" s="3"/>
      <c r="C42" s="4"/>
      <c r="D42" s="4"/>
      <c r="E42" s="4"/>
      <c r="F42" s="77"/>
      <c r="G42" s="55"/>
      <c r="H42" s="55"/>
      <c r="I42" s="57"/>
      <c r="J42" s="57"/>
      <c r="K42" s="56"/>
      <c r="L42" s="57"/>
      <c r="M42" s="78"/>
      <c r="N42" s="55"/>
      <c r="O42" s="55"/>
      <c r="P42" s="79"/>
      <c r="Q42" s="4"/>
      <c r="R42" s="4"/>
      <c r="S42" s="4"/>
      <c r="T42" s="19"/>
    </row>
    <row r="43" spans="2:20" x14ac:dyDescent="0.35">
      <c r="B43" s="3"/>
      <c r="C43" s="4"/>
      <c r="D43" s="4"/>
      <c r="E43" s="4"/>
      <c r="F43" s="267" t="s">
        <v>51</v>
      </c>
      <c r="G43" s="268"/>
      <c r="H43" s="269"/>
      <c r="I43" s="273" t="s">
        <v>78</v>
      </c>
      <c r="J43" s="274"/>
      <c r="K43" s="274"/>
      <c r="L43" s="274"/>
      <c r="M43" s="274"/>
      <c r="N43" s="274"/>
      <c r="O43" s="274"/>
      <c r="P43" s="275"/>
      <c r="Q43" s="4"/>
      <c r="R43" s="4"/>
      <c r="S43" s="4"/>
      <c r="T43" s="19"/>
    </row>
    <row r="44" spans="2:20" x14ac:dyDescent="0.35">
      <c r="B44" s="3"/>
      <c r="C44" s="4"/>
      <c r="D44" s="4"/>
      <c r="E44" s="4"/>
      <c r="F44" s="270"/>
      <c r="G44" s="271"/>
      <c r="H44" s="272"/>
      <c r="I44" s="240"/>
      <c r="J44" s="241"/>
      <c r="K44" s="241"/>
      <c r="L44" s="241"/>
      <c r="M44" s="241"/>
      <c r="N44" s="241"/>
      <c r="O44" s="241"/>
      <c r="P44" s="242"/>
      <c r="Q44" s="4"/>
      <c r="R44" s="4"/>
      <c r="S44" s="4"/>
      <c r="T44" s="19"/>
    </row>
    <row r="45" spans="2:20" x14ac:dyDescent="0.35">
      <c r="B45" s="3"/>
      <c r="C45" s="4"/>
      <c r="D45" s="4"/>
      <c r="E45" s="4"/>
      <c r="F45" s="63"/>
      <c r="G45" s="63"/>
      <c r="H45" s="63"/>
      <c r="I45" s="63"/>
      <c r="J45" s="63" t="s">
        <v>52</v>
      </c>
      <c r="K45" s="63"/>
      <c r="L45" s="63"/>
      <c r="M45" s="63"/>
      <c r="N45" s="64"/>
      <c r="O45" s="64"/>
      <c r="P45" s="64"/>
      <c r="Q45" s="4"/>
      <c r="R45" s="4"/>
      <c r="S45" s="4"/>
      <c r="T45" s="19"/>
    </row>
    <row r="46" spans="2:20" x14ac:dyDescent="0.35">
      <c r="B46" s="3"/>
      <c r="C46" s="4"/>
      <c r="D46" s="4"/>
      <c r="E46" s="4"/>
      <c r="F46" s="240"/>
      <c r="G46" s="241"/>
      <c r="H46" s="242"/>
      <c r="I46" s="243" t="s">
        <v>53</v>
      </c>
      <c r="J46" s="245"/>
      <c r="K46" s="243" t="s">
        <v>54</v>
      </c>
      <c r="L46" s="245"/>
      <c r="M46" s="243"/>
      <c r="N46" s="244"/>
      <c r="O46" s="245"/>
      <c r="P46" s="4"/>
      <c r="Q46" s="4"/>
      <c r="R46" s="4"/>
      <c r="S46" s="19"/>
    </row>
    <row r="47" spans="2:20" ht="113.25" customHeight="1" x14ac:dyDescent="0.35">
      <c r="B47" s="3"/>
      <c r="C47" s="4"/>
      <c r="D47" s="4"/>
      <c r="E47" s="4"/>
      <c r="F47" s="243" t="s">
        <v>55</v>
      </c>
      <c r="G47" s="245"/>
      <c r="H47" s="61" t="s">
        <v>56</v>
      </c>
      <c r="I47" s="243" t="s">
        <v>78</v>
      </c>
      <c r="J47" s="245"/>
      <c r="K47" s="61" t="s">
        <v>10</v>
      </c>
      <c r="L47" s="61" t="s">
        <v>11</v>
      </c>
      <c r="M47" s="259" t="s">
        <v>15</v>
      </c>
      <c r="N47" s="260"/>
      <c r="O47" s="261"/>
      <c r="P47" s="4"/>
      <c r="Q47" s="4"/>
      <c r="R47" s="4"/>
      <c r="S47" s="19"/>
    </row>
    <row r="48" spans="2:20" ht="51.75" customHeight="1" x14ac:dyDescent="0.35">
      <c r="B48" s="3"/>
      <c r="C48" s="4"/>
      <c r="D48" s="4"/>
      <c r="E48" s="4"/>
      <c r="F48" s="250" t="s">
        <v>124</v>
      </c>
      <c r="G48" s="251"/>
      <c r="H48" s="105" t="s">
        <v>79</v>
      </c>
      <c r="I48" s="250" t="s">
        <v>130</v>
      </c>
      <c r="J48" s="251"/>
      <c r="K48" s="67">
        <v>40136</v>
      </c>
      <c r="L48" s="67">
        <v>40618</v>
      </c>
      <c r="M48" s="250"/>
      <c r="N48" s="255"/>
      <c r="O48" s="251"/>
      <c r="P48" s="4"/>
      <c r="Q48" s="4"/>
      <c r="R48" s="4"/>
      <c r="S48" s="19"/>
    </row>
    <row r="49" spans="2:20" ht="51.75" customHeight="1" x14ac:dyDescent="0.35">
      <c r="B49" s="3"/>
      <c r="C49" s="4"/>
      <c r="D49" s="4"/>
      <c r="E49" s="4"/>
      <c r="F49" s="250" t="s">
        <v>131</v>
      </c>
      <c r="G49" s="251"/>
      <c r="H49" s="105" t="s">
        <v>79</v>
      </c>
      <c r="I49" s="250" t="s">
        <v>123</v>
      </c>
      <c r="J49" s="251"/>
      <c r="K49" s="67">
        <v>41939</v>
      </c>
      <c r="L49" s="67" t="s">
        <v>132</v>
      </c>
      <c r="M49" s="354"/>
      <c r="N49" s="355"/>
      <c r="O49" s="356"/>
      <c r="P49" s="4"/>
      <c r="Q49" s="4"/>
      <c r="R49" s="4"/>
      <c r="S49" s="19"/>
    </row>
    <row r="50" spans="2:20" x14ac:dyDescent="0.35">
      <c r="B50" s="3"/>
      <c r="C50" s="4"/>
      <c r="D50" s="4"/>
      <c r="E50" s="4"/>
      <c r="F50" s="252"/>
      <c r="G50" s="253"/>
      <c r="H50" s="253"/>
      <c r="I50" s="253"/>
      <c r="J50" s="253"/>
      <c r="K50" s="253"/>
      <c r="L50" s="253"/>
      <c r="M50" s="253"/>
      <c r="N50" s="253"/>
      <c r="O50" s="253"/>
      <c r="P50" s="254"/>
      <c r="Q50" s="4"/>
      <c r="R50" s="4"/>
      <c r="S50" s="4"/>
      <c r="T50" s="19"/>
    </row>
    <row r="51" spans="2:20" x14ac:dyDescent="0.35">
      <c r="B51" s="3"/>
      <c r="C51" s="4"/>
      <c r="D51" s="4"/>
      <c r="E51" s="4"/>
      <c r="F51" s="74"/>
      <c r="G51" s="75"/>
      <c r="H51" s="75"/>
      <c r="I51" s="262"/>
      <c r="J51" s="263"/>
      <c r="K51" s="76"/>
      <c r="L51" s="289" t="s">
        <v>50</v>
      </c>
      <c r="M51" s="290"/>
      <c r="N51" s="289" t="s">
        <v>59</v>
      </c>
      <c r="O51" s="291"/>
      <c r="P51" s="290"/>
      <c r="Q51" s="4"/>
      <c r="R51" s="4"/>
      <c r="S51" s="4"/>
      <c r="T51" s="19"/>
    </row>
    <row r="52" spans="2:20" x14ac:dyDescent="0.35">
      <c r="B52" s="3"/>
      <c r="C52" s="4"/>
      <c r="D52" s="4"/>
      <c r="E52" s="4"/>
      <c r="F52" s="82"/>
      <c r="G52" s="82"/>
      <c r="H52" s="82"/>
      <c r="I52" s="83"/>
      <c r="J52" s="83"/>
      <c r="K52" s="84"/>
      <c r="L52" s="85"/>
      <c r="M52" s="85"/>
      <c r="N52" s="85"/>
      <c r="O52" s="85"/>
      <c r="P52" s="85"/>
      <c r="Q52" s="4"/>
      <c r="R52" s="4"/>
      <c r="S52" s="4"/>
      <c r="T52" s="19"/>
    </row>
    <row r="53" spans="2:20" x14ac:dyDescent="0.35">
      <c r="B53" s="3"/>
      <c r="C53" s="4"/>
      <c r="D53" s="4"/>
      <c r="E53" s="4"/>
      <c r="F53" s="246" t="s">
        <v>62</v>
      </c>
      <c r="G53" s="247"/>
      <c r="H53" s="247"/>
      <c r="I53" s="248"/>
      <c r="J53" s="248"/>
      <c r="K53" s="248"/>
      <c r="L53" s="248"/>
      <c r="M53" s="247"/>
      <c r="N53" s="247"/>
      <c r="O53" s="247"/>
      <c r="P53" s="249"/>
      <c r="Q53" s="4"/>
      <c r="R53" s="4"/>
      <c r="S53" s="4"/>
      <c r="T53" s="19"/>
    </row>
    <row r="54" spans="2:20" x14ac:dyDescent="0.35">
      <c r="B54" s="3"/>
      <c r="C54" s="4"/>
      <c r="D54" s="4"/>
      <c r="E54" s="4"/>
      <c r="F54" s="55"/>
      <c r="G54" s="55"/>
      <c r="H54" s="55"/>
      <c r="I54" s="61"/>
      <c r="J54" s="61"/>
      <c r="K54" s="61"/>
      <c r="L54" s="61" t="s">
        <v>45</v>
      </c>
      <c r="M54" s="55"/>
      <c r="N54" s="55"/>
      <c r="O54" s="55"/>
      <c r="P54" s="55"/>
      <c r="Q54" s="4"/>
      <c r="R54" s="4"/>
      <c r="S54" s="4"/>
      <c r="T54" s="19"/>
    </row>
    <row r="55" spans="2:20" ht="46.5" x14ac:dyDescent="0.35">
      <c r="B55" s="3"/>
      <c r="C55" s="4"/>
      <c r="D55" s="4"/>
      <c r="E55" s="4"/>
      <c r="F55" s="55"/>
      <c r="G55" s="55"/>
      <c r="H55" s="55"/>
      <c r="I55" s="237" t="s">
        <v>46</v>
      </c>
      <c r="J55" s="237"/>
      <c r="K55" s="60" t="s">
        <v>135</v>
      </c>
      <c r="L55" s="61"/>
      <c r="M55" s="55"/>
      <c r="N55" s="55"/>
      <c r="O55" s="55"/>
      <c r="P55" s="55"/>
      <c r="Q55" s="4"/>
      <c r="R55" s="4"/>
      <c r="S55" s="4"/>
      <c r="T55" s="19"/>
    </row>
    <row r="56" spans="2:20" x14ac:dyDescent="0.35">
      <c r="B56" s="3"/>
      <c r="C56" s="4"/>
      <c r="D56" s="4"/>
      <c r="E56" s="4"/>
      <c r="F56" s="55"/>
      <c r="G56" s="55"/>
      <c r="H56" s="55"/>
      <c r="I56" s="237" t="s">
        <v>80</v>
      </c>
      <c r="J56" s="237"/>
      <c r="K56" s="60" t="s">
        <v>112</v>
      </c>
      <c r="L56" s="103" t="s">
        <v>19</v>
      </c>
      <c r="M56" s="55"/>
      <c r="N56" s="55"/>
      <c r="O56" s="55"/>
      <c r="P56" s="55"/>
      <c r="Q56" s="4"/>
      <c r="R56" s="4"/>
      <c r="S56" s="4"/>
      <c r="T56" s="19"/>
    </row>
    <row r="57" spans="2:20" ht="68.25" customHeight="1" x14ac:dyDescent="0.35">
      <c r="B57" s="3"/>
      <c r="C57" s="4"/>
      <c r="D57" s="4"/>
      <c r="E57" s="4"/>
      <c r="F57" s="55"/>
      <c r="G57" s="55"/>
      <c r="H57" s="55"/>
      <c r="I57" s="331" t="s">
        <v>81</v>
      </c>
      <c r="J57" s="332"/>
      <c r="K57" s="61" t="s">
        <v>136</v>
      </c>
      <c r="L57" s="103" t="s">
        <v>19</v>
      </c>
      <c r="M57" s="55"/>
      <c r="N57" s="55"/>
      <c r="O57" s="55"/>
      <c r="P57" s="55"/>
      <c r="Q57" s="4"/>
      <c r="R57" s="4"/>
      <c r="S57" s="4"/>
      <c r="T57" s="19"/>
    </row>
    <row r="58" spans="2:20" ht="69.75" x14ac:dyDescent="0.35">
      <c r="B58" s="3"/>
      <c r="C58" s="4"/>
      <c r="D58" s="4"/>
      <c r="E58" s="4"/>
      <c r="F58" s="55"/>
      <c r="G58" s="55"/>
      <c r="H58" s="55"/>
      <c r="I58" s="237" t="s">
        <v>117</v>
      </c>
      <c r="J58" s="237"/>
      <c r="K58" s="61" t="s">
        <v>137</v>
      </c>
      <c r="L58" s="103" t="s">
        <v>19</v>
      </c>
      <c r="M58" s="55"/>
      <c r="N58" s="55"/>
      <c r="O58" s="55"/>
      <c r="P58" s="55"/>
      <c r="Q58" s="4"/>
      <c r="R58" s="4"/>
      <c r="S58" s="4"/>
      <c r="T58" s="19"/>
    </row>
    <row r="59" spans="2:20" x14ac:dyDescent="0.35">
      <c r="B59" s="3"/>
      <c r="C59" s="4"/>
      <c r="D59" s="4"/>
      <c r="E59" s="4"/>
      <c r="F59" s="55"/>
      <c r="G59" s="55"/>
      <c r="H59" s="55"/>
      <c r="I59" s="237" t="s">
        <v>48</v>
      </c>
      <c r="J59" s="237"/>
      <c r="K59" s="61" t="s">
        <v>49</v>
      </c>
      <c r="L59" s="103" t="s">
        <v>19</v>
      </c>
      <c r="M59" s="55"/>
      <c r="N59" s="55"/>
      <c r="O59" s="55"/>
      <c r="P59" s="55"/>
      <c r="Q59" s="4"/>
      <c r="R59" s="4"/>
      <c r="S59" s="4"/>
      <c r="T59" s="19"/>
    </row>
    <row r="60" spans="2:20" ht="23.25" customHeight="1" x14ac:dyDescent="0.35">
      <c r="B60" s="3"/>
      <c r="C60" s="4"/>
      <c r="D60" s="4"/>
      <c r="E60" s="4"/>
      <c r="F60" s="55"/>
      <c r="G60" s="55"/>
      <c r="H60" s="55"/>
      <c r="I60" s="237" t="s">
        <v>76</v>
      </c>
      <c r="J60" s="237"/>
      <c r="K60" s="61"/>
      <c r="L60" s="104" t="s">
        <v>50</v>
      </c>
      <c r="M60" s="55"/>
      <c r="N60" s="55"/>
      <c r="O60" s="55"/>
      <c r="P60" s="55"/>
      <c r="Q60" s="4"/>
      <c r="R60" s="4"/>
      <c r="S60" s="4"/>
      <c r="T60" s="19"/>
    </row>
    <row r="61" spans="2:20" x14ac:dyDescent="0.35">
      <c r="B61" s="3"/>
      <c r="C61" s="4"/>
      <c r="D61" s="4"/>
      <c r="E61" s="4"/>
      <c r="F61" s="77"/>
      <c r="G61" s="55"/>
      <c r="H61" s="55"/>
      <c r="I61" s="57"/>
      <c r="J61" s="57"/>
      <c r="K61" s="56"/>
      <c r="L61" s="57"/>
      <c r="M61" s="78"/>
      <c r="N61" s="55"/>
      <c r="O61" s="55"/>
      <c r="P61" s="79"/>
      <c r="Q61" s="4"/>
      <c r="R61" s="4"/>
      <c r="S61" s="4"/>
      <c r="T61" s="19"/>
    </row>
    <row r="62" spans="2:20" x14ac:dyDescent="0.35">
      <c r="B62" s="3"/>
      <c r="C62" s="4"/>
      <c r="D62" s="4"/>
      <c r="E62" s="4"/>
      <c r="F62" s="267" t="s">
        <v>51</v>
      </c>
      <c r="G62" s="268"/>
      <c r="H62" s="269"/>
      <c r="I62" s="273" t="s">
        <v>118</v>
      </c>
      <c r="J62" s="274"/>
      <c r="K62" s="274"/>
      <c r="L62" s="274"/>
      <c r="M62" s="274"/>
      <c r="N62" s="274"/>
      <c r="O62" s="274"/>
      <c r="P62" s="275"/>
      <c r="Q62" s="4"/>
      <c r="R62" s="4"/>
      <c r="S62" s="4"/>
      <c r="T62" s="19"/>
    </row>
    <row r="63" spans="2:20" ht="29.25" customHeight="1" x14ac:dyDescent="0.35">
      <c r="B63" s="3"/>
      <c r="C63" s="4"/>
      <c r="D63" s="4"/>
      <c r="E63" s="4"/>
      <c r="F63" s="270"/>
      <c r="G63" s="271"/>
      <c r="H63" s="272"/>
      <c r="I63" s="240"/>
      <c r="J63" s="241"/>
      <c r="K63" s="241"/>
      <c r="L63" s="241"/>
      <c r="M63" s="241"/>
      <c r="N63" s="241"/>
      <c r="O63" s="241"/>
      <c r="P63" s="242"/>
      <c r="Q63" s="4"/>
      <c r="R63" s="4"/>
      <c r="S63" s="4"/>
      <c r="T63" s="19"/>
    </row>
    <row r="64" spans="2:20" x14ac:dyDescent="0.35">
      <c r="B64" s="3"/>
      <c r="C64" s="4"/>
      <c r="D64" s="4"/>
      <c r="E64" s="4"/>
      <c r="F64" s="63"/>
      <c r="G64" s="63"/>
      <c r="H64" s="63"/>
      <c r="I64" s="63"/>
      <c r="J64" s="63" t="s">
        <v>52</v>
      </c>
      <c r="K64" s="63"/>
      <c r="L64" s="63"/>
      <c r="M64" s="63"/>
      <c r="N64" s="64"/>
      <c r="O64" s="64"/>
      <c r="P64" s="64"/>
      <c r="Q64" s="4"/>
      <c r="R64" s="4"/>
      <c r="S64" s="4"/>
      <c r="T64" s="19"/>
    </row>
    <row r="65" spans="2:20" x14ac:dyDescent="0.35">
      <c r="B65" s="3"/>
      <c r="C65" s="4"/>
      <c r="D65" s="4"/>
      <c r="E65" s="4"/>
      <c r="F65" s="240"/>
      <c r="G65" s="241"/>
      <c r="H65" s="242"/>
      <c r="I65" s="243" t="s">
        <v>53</v>
      </c>
      <c r="J65" s="245"/>
      <c r="K65" s="243" t="s">
        <v>54</v>
      </c>
      <c r="L65" s="245"/>
      <c r="M65" s="243"/>
      <c r="N65" s="244"/>
      <c r="O65" s="245"/>
      <c r="P65" s="4"/>
      <c r="Q65" s="4"/>
      <c r="R65" s="4"/>
      <c r="S65" s="19"/>
    </row>
    <row r="66" spans="2:20" ht="166.5" customHeight="1" x14ac:dyDescent="0.35">
      <c r="B66" s="3"/>
      <c r="C66" s="4"/>
      <c r="D66" s="4"/>
      <c r="E66" s="4"/>
      <c r="F66" s="243" t="s">
        <v>55</v>
      </c>
      <c r="G66" s="245"/>
      <c r="H66" s="61" t="s">
        <v>56</v>
      </c>
      <c r="I66" s="243" t="s">
        <v>118</v>
      </c>
      <c r="J66" s="245"/>
      <c r="K66" s="61" t="s">
        <v>10</v>
      </c>
      <c r="L66" s="61" t="s">
        <v>11</v>
      </c>
      <c r="M66" s="259" t="s">
        <v>15</v>
      </c>
      <c r="N66" s="260"/>
      <c r="O66" s="261"/>
      <c r="P66" s="4"/>
      <c r="Q66" s="4"/>
      <c r="R66" s="4"/>
      <c r="S66" s="19"/>
    </row>
    <row r="67" spans="2:20" ht="116.25" x14ac:dyDescent="0.35">
      <c r="B67" s="3"/>
      <c r="C67" s="4"/>
      <c r="D67" s="4"/>
      <c r="E67" s="4"/>
      <c r="F67" s="250" t="s">
        <v>139</v>
      </c>
      <c r="G67" s="251"/>
      <c r="H67" s="105" t="s">
        <v>82</v>
      </c>
      <c r="I67" s="250" t="s">
        <v>138</v>
      </c>
      <c r="J67" s="251"/>
      <c r="K67" s="67">
        <v>41379</v>
      </c>
      <c r="L67" s="67" t="s">
        <v>140</v>
      </c>
      <c r="M67" s="250"/>
      <c r="N67" s="255"/>
      <c r="O67" s="251"/>
      <c r="P67" s="4"/>
      <c r="Q67" s="4"/>
      <c r="R67" s="4"/>
      <c r="S67" s="19"/>
    </row>
    <row r="68" spans="2:20" ht="116.25" x14ac:dyDescent="0.35">
      <c r="B68" s="3"/>
      <c r="C68" s="4"/>
      <c r="D68" s="4"/>
      <c r="E68" s="4"/>
      <c r="F68" s="250" t="s">
        <v>141</v>
      </c>
      <c r="G68" s="251"/>
      <c r="H68" s="105" t="s">
        <v>82</v>
      </c>
      <c r="I68" s="250" t="s">
        <v>143</v>
      </c>
      <c r="J68" s="251"/>
      <c r="K68" s="67">
        <v>41253</v>
      </c>
      <c r="L68" s="67" t="s">
        <v>140</v>
      </c>
      <c r="M68" s="250"/>
      <c r="N68" s="255"/>
      <c r="O68" s="251"/>
      <c r="P68" s="4"/>
      <c r="Q68" s="4"/>
      <c r="R68" s="4"/>
      <c r="S68" s="19"/>
    </row>
    <row r="69" spans="2:20" ht="116.25" x14ac:dyDescent="0.35">
      <c r="B69" s="3"/>
      <c r="C69" s="4"/>
      <c r="D69" s="4"/>
      <c r="E69" s="4"/>
      <c r="F69" s="250" t="s">
        <v>142</v>
      </c>
      <c r="G69" s="251"/>
      <c r="H69" s="105" t="s">
        <v>82</v>
      </c>
      <c r="I69" s="250" t="s">
        <v>144</v>
      </c>
      <c r="J69" s="251"/>
      <c r="K69" s="67">
        <v>41859</v>
      </c>
      <c r="L69" s="67" t="s">
        <v>140</v>
      </c>
      <c r="M69" s="354"/>
      <c r="N69" s="355"/>
      <c r="O69" s="356"/>
      <c r="P69" s="4"/>
      <c r="Q69" s="4"/>
      <c r="R69" s="4"/>
      <c r="S69" s="19"/>
    </row>
    <row r="70" spans="2:20" x14ac:dyDescent="0.35">
      <c r="B70" s="3"/>
      <c r="C70" s="4"/>
      <c r="D70" s="4"/>
      <c r="E70" s="4"/>
      <c r="F70" s="252"/>
      <c r="G70" s="253"/>
      <c r="H70" s="253"/>
      <c r="I70" s="253"/>
      <c r="J70" s="253"/>
      <c r="K70" s="253"/>
      <c r="L70" s="253"/>
      <c r="M70" s="253"/>
      <c r="N70" s="253"/>
      <c r="O70" s="253"/>
      <c r="P70" s="254"/>
      <c r="Q70" s="4"/>
      <c r="R70" s="4"/>
      <c r="S70" s="4"/>
      <c r="T70" s="19"/>
    </row>
    <row r="71" spans="2:20" x14ac:dyDescent="0.35">
      <c r="B71" s="3"/>
      <c r="C71" s="4"/>
      <c r="D71" s="4"/>
      <c r="E71" s="4"/>
      <c r="F71" s="74"/>
      <c r="G71" s="75"/>
      <c r="H71" s="75"/>
      <c r="I71" s="262"/>
      <c r="J71" s="263"/>
      <c r="K71" s="76"/>
      <c r="L71" s="289" t="s">
        <v>50</v>
      </c>
      <c r="M71" s="290"/>
      <c r="N71" s="289" t="s">
        <v>59</v>
      </c>
      <c r="O71" s="291"/>
      <c r="P71" s="290"/>
      <c r="Q71" s="4"/>
      <c r="R71" s="4"/>
      <c r="S71" s="4"/>
      <c r="T71" s="19"/>
    </row>
    <row r="72" spans="2:20" x14ac:dyDescent="0.35">
      <c r="B72" s="3"/>
      <c r="C72" s="4"/>
      <c r="D72" s="4"/>
      <c r="E72" s="4"/>
      <c r="F72" s="82"/>
      <c r="G72" s="82"/>
      <c r="H72" s="82"/>
      <c r="I72" s="83"/>
      <c r="J72" s="83"/>
      <c r="K72" s="84"/>
      <c r="L72" s="85"/>
      <c r="M72" s="85"/>
      <c r="N72" s="85"/>
      <c r="O72" s="85"/>
      <c r="P72" s="85"/>
      <c r="Q72" s="4"/>
      <c r="R72" s="4"/>
      <c r="S72" s="4"/>
      <c r="T72" s="19"/>
    </row>
    <row r="73" spans="2:20" x14ac:dyDescent="0.35">
      <c r="B73" s="3"/>
      <c r="C73" s="4"/>
      <c r="D73" s="4"/>
      <c r="E73" s="4"/>
      <c r="F73" s="82"/>
      <c r="G73" s="82"/>
      <c r="H73" s="82"/>
      <c r="I73" s="83"/>
      <c r="J73" s="83"/>
      <c r="K73" s="84"/>
      <c r="L73" s="85"/>
      <c r="M73" s="85"/>
      <c r="N73" s="85"/>
      <c r="O73" s="85"/>
      <c r="P73" s="85"/>
      <c r="Q73" s="4"/>
      <c r="R73" s="4"/>
      <c r="S73" s="4"/>
      <c r="T73" s="19"/>
    </row>
    <row r="74" spans="2:20" x14ac:dyDescent="0.35">
      <c r="B74" s="3"/>
      <c r="C74" s="4"/>
      <c r="D74" s="4"/>
      <c r="E74" s="4"/>
      <c r="F74" s="82"/>
      <c r="G74" s="82"/>
      <c r="H74" s="82"/>
      <c r="I74" s="83"/>
      <c r="J74" s="83"/>
      <c r="K74" s="84"/>
      <c r="L74" s="85"/>
      <c r="M74" s="85"/>
      <c r="N74" s="85"/>
      <c r="O74" s="85"/>
      <c r="P74" s="85"/>
      <c r="Q74" s="4"/>
      <c r="R74" s="4"/>
      <c r="S74" s="4"/>
      <c r="T74" s="19"/>
    </row>
    <row r="75" spans="2:20" ht="24" thickBot="1" x14ac:dyDescent="0.4">
      <c r="B75" s="3"/>
      <c r="C75" s="4"/>
      <c r="D75" s="4"/>
      <c r="E75" s="4"/>
      <c r="F75" s="4"/>
      <c r="G75" s="4"/>
      <c r="H75" s="4"/>
      <c r="I75" s="4"/>
      <c r="J75" s="4"/>
      <c r="K75" s="4"/>
      <c r="L75" s="4"/>
      <c r="M75" s="4"/>
      <c r="N75" s="4"/>
      <c r="O75" s="4"/>
      <c r="P75" s="4"/>
      <c r="Q75" s="4"/>
      <c r="R75" s="4"/>
      <c r="S75" s="4"/>
      <c r="T75" s="19"/>
    </row>
    <row r="76" spans="2:20" ht="60" customHeight="1" thickBot="1" x14ac:dyDescent="0.4">
      <c r="B76" s="341" t="s">
        <v>59</v>
      </c>
      <c r="C76" s="342"/>
      <c r="D76" s="342"/>
      <c r="E76" s="342"/>
      <c r="F76" s="342"/>
      <c r="G76" s="342"/>
      <c r="H76" s="342"/>
      <c r="I76" s="342"/>
      <c r="J76" s="342"/>
      <c r="K76" s="342"/>
      <c r="L76" s="342"/>
      <c r="M76" s="342"/>
      <c r="N76" s="342"/>
      <c r="O76" s="342"/>
      <c r="P76" s="342"/>
      <c r="Q76" s="342"/>
      <c r="R76" s="342"/>
      <c r="S76" s="342"/>
      <c r="T76" s="343"/>
    </row>
    <row r="77" spans="2:20" x14ac:dyDescent="0.35">
      <c r="B77" s="228" t="s">
        <v>27</v>
      </c>
      <c r="C77" s="229"/>
      <c r="D77" s="229"/>
      <c r="E77" s="229"/>
      <c r="F77" s="229"/>
      <c r="G77" s="229"/>
      <c r="H77" s="229"/>
      <c r="I77" s="229"/>
      <c r="J77" s="229"/>
      <c r="K77" s="229"/>
      <c r="L77" s="229"/>
      <c r="M77" s="229"/>
      <c r="N77" s="229"/>
      <c r="O77" s="229"/>
      <c r="P77" s="229"/>
      <c r="Q77" s="229"/>
      <c r="R77" s="229"/>
      <c r="S77" s="229"/>
      <c r="T77" s="230"/>
    </row>
    <row r="78" spans="2:20" ht="24" thickBot="1" x14ac:dyDescent="0.4">
      <c r="B78" s="231"/>
      <c r="C78" s="232"/>
      <c r="D78" s="232"/>
      <c r="E78" s="232"/>
      <c r="F78" s="232"/>
      <c r="G78" s="232"/>
      <c r="H78" s="232"/>
      <c r="I78" s="232"/>
      <c r="J78" s="232"/>
      <c r="K78" s="232"/>
      <c r="L78" s="232"/>
      <c r="M78" s="232"/>
      <c r="N78" s="232"/>
      <c r="O78" s="232"/>
      <c r="P78" s="232"/>
      <c r="Q78" s="232"/>
      <c r="R78" s="232"/>
      <c r="S78" s="232"/>
      <c r="T78" s="233"/>
    </row>
    <row r="79" spans="2:20" customFormat="1" x14ac:dyDescent="0.35">
      <c r="B79" s="293" t="s">
        <v>0</v>
      </c>
      <c r="C79" s="294"/>
      <c r="D79" s="294"/>
      <c r="E79" s="294"/>
      <c r="F79" s="294"/>
      <c r="G79" s="294"/>
      <c r="H79" s="294"/>
      <c r="I79" s="294"/>
      <c r="J79" s="295"/>
      <c r="K79" s="344">
        <v>1000000000</v>
      </c>
      <c r="L79" s="344"/>
      <c r="M79" s="344"/>
      <c r="N79" s="344"/>
      <c r="O79" s="47"/>
      <c r="P79" s="279"/>
      <c r="Q79" s="280"/>
      <c r="R79" s="281"/>
      <c r="S79" s="1"/>
      <c r="T79" s="16"/>
    </row>
    <row r="80" spans="2:20" customFormat="1" x14ac:dyDescent="0.25">
      <c r="B80" s="285" t="s">
        <v>40</v>
      </c>
      <c r="C80" s="286"/>
      <c r="D80" s="287"/>
      <c r="E80" s="35" t="s">
        <v>41</v>
      </c>
      <c r="F80" s="288" t="str">
        <f>+E5</f>
        <v>GRUPO METRO COLOMBIA - GMC INGENIEROS SAS</v>
      </c>
      <c r="G80" s="288"/>
      <c r="H80" s="288"/>
      <c r="I80" s="36"/>
      <c r="J80" s="29"/>
      <c r="K80" s="360">
        <v>1</v>
      </c>
      <c r="L80" s="361"/>
      <c r="M80" s="361"/>
      <c r="N80" s="362"/>
      <c r="O80" s="110" t="s">
        <v>19</v>
      </c>
      <c r="P80" s="279"/>
      <c r="Q80" s="280"/>
      <c r="R80" s="281"/>
      <c r="S80" s="1"/>
      <c r="T80" s="16"/>
    </row>
    <row r="81" spans="2:46" customFormat="1" x14ac:dyDescent="0.25">
      <c r="B81" s="288" t="s">
        <v>42</v>
      </c>
      <c r="C81" s="288"/>
      <c r="D81" s="288"/>
      <c r="E81" s="35" t="s">
        <v>43</v>
      </c>
      <c r="F81" s="288"/>
      <c r="G81" s="288"/>
      <c r="H81" s="288"/>
      <c r="I81" s="36"/>
      <c r="J81" s="29"/>
      <c r="K81" s="357"/>
      <c r="L81" s="358"/>
      <c r="M81" s="358"/>
      <c r="N81" s="359"/>
      <c r="O81" s="111"/>
      <c r="P81" s="279"/>
      <c r="Q81" s="280"/>
      <c r="R81" s="281"/>
      <c r="S81" s="1"/>
      <c r="T81" s="16"/>
    </row>
    <row r="82" spans="2:46" customFormat="1" x14ac:dyDescent="0.25">
      <c r="B82" s="288" t="s">
        <v>42</v>
      </c>
      <c r="C82" s="288"/>
      <c r="D82" s="288"/>
      <c r="E82" s="35" t="s">
        <v>43</v>
      </c>
      <c r="F82" s="288"/>
      <c r="G82" s="288"/>
      <c r="H82" s="288"/>
      <c r="I82" s="35"/>
      <c r="J82" s="29"/>
      <c r="K82" s="357"/>
      <c r="L82" s="358"/>
      <c r="M82" s="358"/>
      <c r="N82" s="359"/>
      <c r="O82" s="111"/>
      <c r="P82" s="279"/>
      <c r="Q82" s="280"/>
      <c r="R82" s="281"/>
      <c r="S82" s="1"/>
      <c r="T82" s="16"/>
    </row>
    <row r="83" spans="2:46" customFormat="1" x14ac:dyDescent="0.25">
      <c r="B83" s="303" t="s">
        <v>67</v>
      </c>
      <c r="C83" s="304"/>
      <c r="D83" s="304"/>
      <c r="E83" s="304"/>
      <c r="F83" s="304"/>
      <c r="G83" s="304"/>
      <c r="H83" s="304"/>
      <c r="I83" s="304"/>
      <c r="J83" s="305"/>
      <c r="K83" s="360">
        <v>1</v>
      </c>
      <c r="L83" s="361"/>
      <c r="M83" s="361"/>
      <c r="N83" s="362"/>
      <c r="O83" s="110" t="s">
        <v>19</v>
      </c>
      <c r="P83" s="279"/>
      <c r="Q83" s="280"/>
      <c r="R83" s="281"/>
      <c r="S83" s="1"/>
      <c r="T83" s="16"/>
    </row>
    <row r="84" spans="2:46" customFormat="1" x14ac:dyDescent="0.25">
      <c r="B84" s="303" t="s">
        <v>39</v>
      </c>
      <c r="C84" s="304"/>
      <c r="D84" s="304"/>
      <c r="E84" s="304"/>
      <c r="F84" s="304"/>
      <c r="G84" s="304"/>
      <c r="H84" s="304"/>
      <c r="I84" s="304"/>
      <c r="J84" s="305"/>
      <c r="K84" s="340"/>
      <c r="L84" s="340"/>
      <c r="M84" s="340"/>
      <c r="N84" s="340"/>
      <c r="O84" s="110"/>
      <c r="P84" s="279"/>
      <c r="Q84" s="280"/>
      <c r="R84" s="281"/>
      <c r="S84" s="1"/>
      <c r="T84" s="16"/>
    </row>
    <row r="85" spans="2:46" customFormat="1" x14ac:dyDescent="0.25">
      <c r="B85" s="303" t="s">
        <v>1</v>
      </c>
      <c r="C85" s="304"/>
      <c r="D85" s="304"/>
      <c r="E85" s="304"/>
      <c r="F85" s="304"/>
      <c r="G85" s="304"/>
      <c r="H85" s="304"/>
      <c r="I85" s="304"/>
      <c r="J85" s="305"/>
      <c r="K85" s="340"/>
      <c r="L85" s="340"/>
      <c r="M85" s="340"/>
      <c r="N85" s="340"/>
      <c r="O85" s="110" t="s">
        <v>19</v>
      </c>
      <c r="P85" s="282"/>
      <c r="Q85" s="283"/>
      <c r="R85" s="284"/>
      <c r="S85" s="1"/>
      <c r="T85" s="17"/>
    </row>
    <row r="86" spans="2:46" customFormat="1" ht="12.75" customHeight="1" x14ac:dyDescent="0.25">
      <c r="B86" s="94"/>
      <c r="C86" s="95"/>
      <c r="D86" s="95"/>
      <c r="E86" s="95"/>
      <c r="F86" s="95"/>
      <c r="G86" s="95"/>
      <c r="H86" s="95"/>
      <c r="I86" s="95"/>
      <c r="J86" s="96"/>
      <c r="K86" s="97"/>
      <c r="L86" s="97"/>
      <c r="M86" s="97"/>
      <c r="N86" s="97"/>
      <c r="O86" s="98"/>
      <c r="P86" s="31"/>
      <c r="Q86" s="32"/>
      <c r="R86" s="33"/>
      <c r="S86" s="1"/>
      <c r="T86" s="17"/>
    </row>
    <row r="88" spans="2:46" x14ac:dyDescent="0.35">
      <c r="B88" s="52"/>
      <c r="C88" s="53"/>
      <c r="D88" s="53"/>
      <c r="E88" s="53"/>
      <c r="F88" s="53"/>
      <c r="G88" s="53"/>
      <c r="H88" s="53"/>
      <c r="I88" s="53"/>
      <c r="J88" s="53"/>
      <c r="K88" s="53"/>
      <c r="L88" s="53"/>
      <c r="M88" s="53"/>
      <c r="N88" s="53"/>
      <c r="O88" s="2"/>
      <c r="P88" s="2"/>
      <c r="Q88" s="2"/>
      <c r="R88" s="2"/>
      <c r="S88" s="2"/>
      <c r="T88" s="18"/>
      <c r="W88" s="58"/>
      <c r="X88" s="58"/>
      <c r="Y88" s="58"/>
      <c r="Z88" s="58"/>
      <c r="AA88" s="58"/>
      <c r="AB88" s="58"/>
      <c r="AC88" s="58"/>
      <c r="AD88" s="58"/>
      <c r="AE88" s="58"/>
      <c r="AF88" s="58"/>
      <c r="AG88" s="58"/>
      <c r="AH88" s="58"/>
      <c r="AI88" s="58"/>
      <c r="AJ88" s="58"/>
      <c r="AK88" s="58"/>
      <c r="AL88" s="58"/>
      <c r="AM88" s="58"/>
      <c r="AN88" s="58"/>
      <c r="AO88" s="58"/>
      <c r="AP88" s="58"/>
      <c r="AQ88" s="58"/>
      <c r="AR88" s="58"/>
      <c r="AS88" s="58"/>
      <c r="AT88" s="58"/>
    </row>
    <row r="89" spans="2:46" ht="75" customHeight="1" x14ac:dyDescent="0.35">
      <c r="B89" s="5"/>
      <c r="C89" s="313" t="s">
        <v>2</v>
      </c>
      <c r="D89" s="313" t="s">
        <v>3</v>
      </c>
      <c r="E89" s="316" t="s">
        <v>4</v>
      </c>
      <c r="F89" s="313" t="s">
        <v>5</v>
      </c>
      <c r="G89" s="6" t="s">
        <v>6</v>
      </c>
      <c r="H89" s="313" t="s">
        <v>66</v>
      </c>
      <c r="I89" s="313" t="s">
        <v>65</v>
      </c>
      <c r="J89" s="313" t="s">
        <v>7</v>
      </c>
      <c r="K89" s="313" t="s">
        <v>8</v>
      </c>
      <c r="L89" s="313" t="s">
        <v>9</v>
      </c>
      <c r="M89" s="313" t="s">
        <v>10</v>
      </c>
      <c r="N89" s="313" t="s">
        <v>11</v>
      </c>
      <c r="O89" s="313" t="s">
        <v>12</v>
      </c>
      <c r="P89" s="306" t="s">
        <v>13</v>
      </c>
      <c r="Q89" s="306" t="s">
        <v>14</v>
      </c>
      <c r="R89" s="306" t="s">
        <v>63</v>
      </c>
      <c r="S89" s="306" t="s">
        <v>64</v>
      </c>
      <c r="T89" s="366" t="s">
        <v>15</v>
      </c>
      <c r="W89" s="58"/>
      <c r="X89" s="58"/>
      <c r="Y89" s="58"/>
      <c r="Z89" s="58"/>
      <c r="AA89" s="58"/>
      <c r="AB89" s="58"/>
      <c r="AC89" s="58"/>
      <c r="AD89" s="58"/>
      <c r="AE89" s="58"/>
      <c r="AF89" s="58"/>
      <c r="AG89" s="58"/>
      <c r="AH89" s="58"/>
      <c r="AI89" s="58"/>
      <c r="AJ89" s="58"/>
      <c r="AK89" s="58"/>
      <c r="AL89" s="58"/>
      <c r="AM89" s="58"/>
      <c r="AN89" s="58"/>
      <c r="AO89" s="58"/>
      <c r="AP89" s="58"/>
      <c r="AQ89" s="58"/>
      <c r="AR89" s="58"/>
      <c r="AS89" s="58"/>
      <c r="AT89" s="58"/>
    </row>
    <row r="90" spans="2:46" x14ac:dyDescent="0.35">
      <c r="B90" s="5"/>
      <c r="C90" s="315"/>
      <c r="D90" s="315"/>
      <c r="E90" s="317"/>
      <c r="F90" s="315"/>
      <c r="G90" s="313" t="s">
        <v>16</v>
      </c>
      <c r="H90" s="315"/>
      <c r="I90" s="315"/>
      <c r="J90" s="315"/>
      <c r="K90" s="315"/>
      <c r="L90" s="315"/>
      <c r="M90" s="315"/>
      <c r="N90" s="315"/>
      <c r="O90" s="315"/>
      <c r="P90" s="307"/>
      <c r="Q90" s="307"/>
      <c r="R90" s="308"/>
      <c r="S90" s="308"/>
      <c r="T90" s="367"/>
      <c r="W90" s="58"/>
      <c r="X90" s="58"/>
      <c r="Y90" s="58"/>
      <c r="Z90" s="58"/>
      <c r="AA90" s="58"/>
      <c r="AB90" s="58"/>
      <c r="AC90" s="58"/>
      <c r="AD90" s="58"/>
      <c r="AE90" s="58"/>
      <c r="AF90" s="58"/>
      <c r="AG90" s="58"/>
      <c r="AH90" s="58"/>
      <c r="AI90" s="58"/>
      <c r="AJ90" s="58"/>
      <c r="AK90" s="58"/>
      <c r="AL90" s="58"/>
      <c r="AM90" s="58"/>
      <c r="AN90" s="58"/>
      <c r="AO90" s="58"/>
      <c r="AP90" s="58"/>
      <c r="AQ90" s="58"/>
      <c r="AR90" s="58"/>
      <c r="AS90" s="58"/>
      <c r="AT90" s="58"/>
    </row>
    <row r="91" spans="2:46" ht="156.75" customHeight="1" x14ac:dyDescent="0.35">
      <c r="B91" s="5"/>
      <c r="C91" s="314"/>
      <c r="D91" s="314"/>
      <c r="E91" s="318"/>
      <c r="F91" s="314"/>
      <c r="G91" s="314"/>
      <c r="H91" s="314"/>
      <c r="I91" s="314"/>
      <c r="J91" s="314"/>
      <c r="K91" s="314"/>
      <c r="L91" s="314"/>
      <c r="M91" s="314"/>
      <c r="N91" s="314"/>
      <c r="O91" s="314"/>
      <c r="P91" s="308"/>
      <c r="Q91" s="308"/>
      <c r="R91" s="6" t="s">
        <v>17</v>
      </c>
      <c r="S91" s="6" t="s">
        <v>18</v>
      </c>
      <c r="T91" s="109"/>
      <c r="W91" s="108">
        <f>1000000000/D150</f>
        <v>1280.0131073342191</v>
      </c>
      <c r="X91" s="58"/>
      <c r="Y91" s="58"/>
      <c r="Z91" s="58"/>
      <c r="AA91" s="58"/>
      <c r="AB91" s="58"/>
      <c r="AC91" s="58"/>
      <c r="AD91" s="58"/>
      <c r="AE91" s="58"/>
      <c r="AF91" s="58"/>
      <c r="AG91" s="58"/>
      <c r="AH91" s="58"/>
      <c r="AI91" s="58"/>
      <c r="AJ91" s="58"/>
      <c r="AK91" s="58"/>
      <c r="AL91" s="58"/>
      <c r="AM91" s="58"/>
      <c r="AN91" s="58"/>
      <c r="AO91" s="58"/>
      <c r="AP91" s="58"/>
      <c r="AQ91" s="58"/>
      <c r="AR91" s="58"/>
      <c r="AS91" s="58"/>
      <c r="AT91" s="58"/>
    </row>
    <row r="92" spans="2:46" ht="116.25" x14ac:dyDescent="0.35">
      <c r="B92" s="5"/>
      <c r="C92" s="6">
        <v>1</v>
      </c>
      <c r="D92" s="34" t="s">
        <v>145</v>
      </c>
      <c r="E92" s="114" t="str">
        <f>+F80</f>
        <v>GRUPO METRO COLOMBIA - GMC INGENIEROS SAS</v>
      </c>
      <c r="F92" s="34">
        <v>73</v>
      </c>
      <c r="G92" s="34" t="s">
        <v>146</v>
      </c>
      <c r="H92" s="115" t="s">
        <v>148</v>
      </c>
      <c r="I92" s="106">
        <v>811015</v>
      </c>
      <c r="J92" s="34" t="s">
        <v>150</v>
      </c>
      <c r="K92" s="34" t="s">
        <v>31</v>
      </c>
      <c r="L92" s="7">
        <v>0.5</v>
      </c>
      <c r="M92" s="87">
        <v>41759</v>
      </c>
      <c r="N92" s="87">
        <v>42215</v>
      </c>
      <c r="O92" s="34">
        <v>2015</v>
      </c>
      <c r="P92" s="34" t="s">
        <v>21</v>
      </c>
      <c r="Q92" s="107">
        <v>922325558</v>
      </c>
      <c r="R92" s="8">
        <f>+Q92*L92</f>
        <v>461162779</v>
      </c>
      <c r="S92" s="88"/>
      <c r="T92" s="109" t="s">
        <v>153</v>
      </c>
      <c r="W92" s="58">
        <f>+W91*1.5</f>
        <v>1920.0196610013286</v>
      </c>
      <c r="X92" s="58"/>
      <c r="Y92" s="58"/>
      <c r="Z92" s="58"/>
      <c r="AA92" s="58"/>
      <c r="AB92" s="58"/>
      <c r="AC92" s="58"/>
      <c r="AD92" s="58"/>
      <c r="AE92" s="58"/>
      <c r="AF92" s="58"/>
      <c r="AG92" s="58"/>
      <c r="AH92" s="58"/>
      <c r="AI92" s="58"/>
      <c r="AJ92" s="58"/>
      <c r="AK92" s="58"/>
      <c r="AL92" s="58"/>
      <c r="AM92" s="58"/>
      <c r="AN92" s="58"/>
      <c r="AO92" s="58"/>
      <c r="AP92" s="58"/>
      <c r="AQ92" s="58"/>
      <c r="AR92" s="58"/>
      <c r="AS92" s="58"/>
      <c r="AT92" s="58"/>
    </row>
    <row r="93" spans="2:46" ht="116.25" x14ac:dyDescent="0.35">
      <c r="B93" s="5"/>
      <c r="C93" s="6">
        <v>2</v>
      </c>
      <c r="D93" s="34" t="s">
        <v>124</v>
      </c>
      <c r="E93" s="114" t="str">
        <f>+F80</f>
        <v>GRUPO METRO COLOMBIA - GMC INGENIEROS SAS</v>
      </c>
      <c r="F93" s="34">
        <v>40</v>
      </c>
      <c r="G93" s="34" t="s">
        <v>147</v>
      </c>
      <c r="H93" s="115" t="s">
        <v>149</v>
      </c>
      <c r="I93" s="106">
        <v>811015</v>
      </c>
      <c r="J93" s="34" t="s">
        <v>30</v>
      </c>
      <c r="K93" s="34" t="s">
        <v>31</v>
      </c>
      <c r="L93" s="7">
        <v>0.9</v>
      </c>
      <c r="M93" s="87">
        <v>40134</v>
      </c>
      <c r="N93" s="87">
        <v>40618</v>
      </c>
      <c r="O93" s="34">
        <v>2011</v>
      </c>
      <c r="P93" s="34" t="s">
        <v>21</v>
      </c>
      <c r="Q93" s="107">
        <v>1172578649</v>
      </c>
      <c r="R93" s="8">
        <f>+Q93*L93</f>
        <v>1055320784.1</v>
      </c>
      <c r="S93" s="88"/>
      <c r="T93" s="109" t="s">
        <v>152</v>
      </c>
      <c r="W93" s="58"/>
      <c r="X93" s="58"/>
      <c r="Y93" s="58"/>
      <c r="Z93" s="58"/>
      <c r="AA93" s="58"/>
      <c r="AB93" s="58"/>
      <c r="AC93" s="58"/>
      <c r="AD93" s="58"/>
      <c r="AE93" s="58"/>
      <c r="AF93" s="58"/>
      <c r="AG93" s="58"/>
      <c r="AH93" s="58"/>
      <c r="AI93" s="58"/>
      <c r="AJ93" s="58"/>
      <c r="AK93" s="58"/>
      <c r="AL93" s="58"/>
      <c r="AM93" s="58"/>
      <c r="AN93" s="58"/>
      <c r="AO93" s="58"/>
      <c r="AP93" s="58"/>
      <c r="AQ93" s="58"/>
      <c r="AR93" s="58"/>
      <c r="AS93" s="58"/>
      <c r="AT93" s="58"/>
    </row>
    <row r="94" spans="2:46" x14ac:dyDescent="0.35">
      <c r="B94" s="5"/>
      <c r="C94" s="6">
        <v>3</v>
      </c>
      <c r="D94" s="34"/>
      <c r="E94" s="34"/>
      <c r="F94" s="34"/>
      <c r="G94" s="34"/>
      <c r="H94" s="86"/>
      <c r="I94" s="34"/>
      <c r="J94" s="34"/>
      <c r="K94" s="34"/>
      <c r="L94" s="7"/>
      <c r="M94" s="87"/>
      <c r="N94" s="87"/>
      <c r="O94" s="34"/>
      <c r="P94" s="34"/>
      <c r="Q94" s="107"/>
      <c r="R94" s="8"/>
      <c r="S94" s="9"/>
      <c r="T94" s="109"/>
      <c r="W94" s="58"/>
      <c r="X94" s="292"/>
      <c r="Y94" s="292"/>
      <c r="Z94" s="292"/>
      <c r="AA94" s="292"/>
      <c r="AB94" s="292"/>
      <c r="AC94" s="292"/>
      <c r="AD94" s="292"/>
      <c r="AE94" s="292"/>
      <c r="AF94" s="292"/>
      <c r="AG94" s="292"/>
      <c r="AH94" s="292"/>
      <c r="AI94" s="292"/>
      <c r="AJ94" s="292"/>
      <c r="AK94" s="292"/>
      <c r="AL94" s="292"/>
      <c r="AM94" s="292"/>
      <c r="AN94" s="292"/>
      <c r="AO94" s="292"/>
      <c r="AP94" s="292"/>
      <c r="AQ94" s="292"/>
      <c r="AR94" s="292"/>
      <c r="AS94" s="292"/>
      <c r="AT94" s="292"/>
    </row>
    <row r="95" spans="2:46" x14ac:dyDescent="0.35">
      <c r="B95" s="5"/>
      <c r="C95" s="6">
        <v>4</v>
      </c>
      <c r="D95" s="34"/>
      <c r="E95" s="34"/>
      <c r="F95" s="34"/>
      <c r="G95" s="34"/>
      <c r="H95" s="86"/>
      <c r="I95" s="34"/>
      <c r="J95" s="34"/>
      <c r="K95" s="34"/>
      <c r="L95" s="7"/>
      <c r="M95" s="87"/>
      <c r="N95" s="87"/>
      <c r="O95" s="92"/>
      <c r="P95" s="34"/>
      <c r="Q95" s="107"/>
      <c r="R95" s="8"/>
      <c r="S95" s="9"/>
      <c r="T95" s="109"/>
      <c r="W95" s="58"/>
      <c r="X95" s="292"/>
      <c r="Y95" s="292"/>
      <c r="Z95" s="292"/>
      <c r="AA95" s="292"/>
      <c r="AB95" s="292"/>
      <c r="AC95" s="292"/>
      <c r="AD95" s="292"/>
      <c r="AE95" s="292"/>
      <c r="AF95" s="292"/>
      <c r="AG95" s="292"/>
      <c r="AH95" s="292"/>
      <c r="AI95" s="292"/>
      <c r="AJ95" s="292"/>
      <c r="AK95" s="292"/>
      <c r="AL95" s="292"/>
      <c r="AM95" s="292"/>
      <c r="AN95" s="292"/>
      <c r="AO95" s="292"/>
      <c r="AP95" s="292"/>
      <c r="AQ95" s="292"/>
      <c r="AR95" s="292"/>
      <c r="AS95" s="292"/>
      <c r="AT95" s="292"/>
    </row>
    <row r="96" spans="2:46" x14ac:dyDescent="0.35">
      <c r="B96" s="5"/>
      <c r="C96" s="6">
        <v>5</v>
      </c>
      <c r="D96" s="34"/>
      <c r="E96" s="34"/>
      <c r="F96" s="34"/>
      <c r="G96" s="34"/>
      <c r="H96" s="92"/>
      <c r="I96" s="34"/>
      <c r="J96" s="34"/>
      <c r="K96" s="34"/>
      <c r="L96" s="7"/>
      <c r="M96" s="87"/>
      <c r="N96" s="87"/>
      <c r="O96" s="92"/>
      <c r="P96" s="34"/>
      <c r="Q96" s="107"/>
      <c r="R96" s="8"/>
      <c r="S96" s="9"/>
      <c r="T96" s="109"/>
      <c r="W96" s="58"/>
      <c r="X96" s="292"/>
      <c r="Y96" s="292"/>
      <c r="Z96" s="292"/>
      <c r="AA96" s="292"/>
      <c r="AB96" s="292"/>
      <c r="AC96" s="292"/>
      <c r="AD96" s="292"/>
      <c r="AE96" s="292"/>
      <c r="AF96" s="292"/>
      <c r="AG96" s="292"/>
      <c r="AH96" s="292"/>
      <c r="AI96" s="292"/>
      <c r="AJ96" s="292"/>
      <c r="AK96" s="292"/>
      <c r="AL96" s="292"/>
      <c r="AM96" s="292"/>
      <c r="AN96" s="292"/>
      <c r="AO96" s="292"/>
      <c r="AP96" s="292"/>
      <c r="AQ96" s="292"/>
      <c r="AR96" s="292"/>
      <c r="AS96" s="292"/>
      <c r="AT96" s="292"/>
    </row>
    <row r="97" spans="2:46" x14ac:dyDescent="0.35">
      <c r="B97" s="5"/>
      <c r="C97" s="6">
        <v>6</v>
      </c>
      <c r="D97" s="34"/>
      <c r="E97" s="34"/>
      <c r="F97" s="34"/>
      <c r="G97" s="34"/>
      <c r="H97" s="34"/>
      <c r="I97" s="34"/>
      <c r="J97" s="34"/>
      <c r="K97" s="34"/>
      <c r="L97" s="7"/>
      <c r="M97" s="87"/>
      <c r="N97" s="87"/>
      <c r="O97" s="87"/>
      <c r="P97" s="87"/>
      <c r="Q97" s="87"/>
      <c r="R97" s="8"/>
      <c r="S97" s="9"/>
      <c r="T97" s="21"/>
      <c r="W97" s="58"/>
      <c r="X97" s="100"/>
      <c r="Y97" s="100"/>
      <c r="Z97" s="100"/>
      <c r="AA97" s="100"/>
      <c r="AB97" s="100"/>
      <c r="AC97" s="100"/>
      <c r="AD97" s="100"/>
      <c r="AE97" s="100"/>
      <c r="AF97" s="100"/>
      <c r="AG97" s="100"/>
      <c r="AH97" s="100"/>
      <c r="AI97" s="100"/>
      <c r="AJ97" s="100"/>
      <c r="AK97" s="100"/>
      <c r="AL97" s="100"/>
      <c r="AM97" s="100"/>
      <c r="AN97" s="100"/>
      <c r="AO97" s="100"/>
      <c r="AP97" s="100"/>
      <c r="AQ97" s="100"/>
      <c r="AR97" s="100"/>
      <c r="AS97" s="100"/>
      <c r="AT97" s="100"/>
    </row>
    <row r="98" spans="2:46" x14ac:dyDescent="0.35">
      <c r="B98" s="5"/>
      <c r="C98" s="6">
        <v>7</v>
      </c>
      <c r="D98" s="34"/>
      <c r="E98" s="34"/>
      <c r="F98" s="34"/>
      <c r="G98" s="34"/>
      <c r="H98" s="34"/>
      <c r="I98" s="34"/>
      <c r="J98" s="34"/>
      <c r="K98" s="34"/>
      <c r="L98" s="7"/>
      <c r="M98" s="87"/>
      <c r="N98" s="87"/>
      <c r="O98" s="87"/>
      <c r="P98" s="87"/>
      <c r="Q98" s="87"/>
      <c r="R98" s="8"/>
      <c r="S98" s="9"/>
      <c r="T98" s="21"/>
      <c r="W98" s="58"/>
      <c r="X98" s="100"/>
      <c r="Y98" s="100"/>
      <c r="Z98" s="100"/>
      <c r="AA98" s="100"/>
      <c r="AB98" s="100"/>
      <c r="AC98" s="100"/>
      <c r="AD98" s="100"/>
      <c r="AE98" s="100"/>
      <c r="AF98" s="100"/>
      <c r="AG98" s="100"/>
      <c r="AH98" s="100"/>
      <c r="AI98" s="100"/>
      <c r="AJ98" s="100"/>
      <c r="AK98" s="100"/>
      <c r="AL98" s="100"/>
      <c r="AM98" s="100"/>
      <c r="AN98" s="100"/>
      <c r="AO98" s="100"/>
      <c r="AP98" s="100"/>
      <c r="AQ98" s="100"/>
      <c r="AR98" s="100"/>
      <c r="AS98" s="100"/>
      <c r="AT98" s="100"/>
    </row>
    <row r="99" spans="2:46" x14ac:dyDescent="0.35">
      <c r="B99" s="5"/>
      <c r="C99" s="6">
        <v>8</v>
      </c>
      <c r="D99" s="34"/>
      <c r="E99" s="34"/>
      <c r="F99" s="34"/>
      <c r="G99" s="34"/>
      <c r="H99" s="34"/>
      <c r="I99" s="34"/>
      <c r="J99" s="34"/>
      <c r="K99" s="34"/>
      <c r="L99" s="7"/>
      <c r="M99" s="87"/>
      <c r="N99" s="87"/>
      <c r="O99" s="87"/>
      <c r="P99" s="87"/>
      <c r="Q99" s="87"/>
      <c r="R99" s="8"/>
      <c r="S99" s="9"/>
      <c r="T99" s="21"/>
      <c r="W99" s="58"/>
      <c r="X99" s="100"/>
      <c r="Y99" s="100"/>
      <c r="Z99" s="100"/>
      <c r="AA99" s="100"/>
      <c r="AB99" s="100"/>
      <c r="AC99" s="100"/>
      <c r="AD99" s="100"/>
      <c r="AE99" s="100"/>
      <c r="AF99" s="100"/>
      <c r="AG99" s="100"/>
      <c r="AH99" s="100"/>
      <c r="AI99" s="100"/>
      <c r="AJ99" s="100"/>
      <c r="AK99" s="100"/>
      <c r="AL99" s="100"/>
      <c r="AM99" s="100"/>
      <c r="AN99" s="100"/>
      <c r="AO99" s="100"/>
      <c r="AP99" s="100"/>
      <c r="AQ99" s="100"/>
      <c r="AR99" s="100"/>
      <c r="AS99" s="100"/>
      <c r="AT99" s="100"/>
    </row>
    <row r="100" spans="2:46" x14ac:dyDescent="0.35">
      <c r="B100" s="5"/>
      <c r="C100" s="6">
        <v>9</v>
      </c>
      <c r="D100" s="34"/>
      <c r="E100" s="34"/>
      <c r="F100" s="34"/>
      <c r="G100" s="34"/>
      <c r="H100" s="34"/>
      <c r="I100" s="34"/>
      <c r="J100" s="34"/>
      <c r="K100" s="34"/>
      <c r="L100" s="7"/>
      <c r="M100" s="87"/>
      <c r="N100" s="87"/>
      <c r="O100" s="87"/>
      <c r="P100" s="87"/>
      <c r="Q100" s="87"/>
      <c r="R100" s="8"/>
      <c r="S100" s="9"/>
      <c r="T100" s="21"/>
      <c r="W100" s="58"/>
      <c r="X100" s="100"/>
      <c r="Y100" s="100"/>
      <c r="Z100" s="100"/>
      <c r="AA100" s="100"/>
      <c r="AB100" s="100"/>
      <c r="AC100" s="100"/>
      <c r="AD100" s="100"/>
      <c r="AE100" s="100"/>
      <c r="AF100" s="100"/>
      <c r="AG100" s="100"/>
      <c r="AH100" s="100"/>
      <c r="AI100" s="100"/>
      <c r="AJ100" s="100"/>
      <c r="AK100" s="100"/>
      <c r="AL100" s="100"/>
      <c r="AM100" s="100"/>
      <c r="AN100" s="100"/>
      <c r="AO100" s="100"/>
      <c r="AP100" s="100"/>
      <c r="AQ100" s="100"/>
      <c r="AR100" s="100"/>
      <c r="AS100" s="100"/>
      <c r="AT100" s="100"/>
    </row>
    <row r="101" spans="2:46" x14ac:dyDescent="0.35">
      <c r="B101" s="5"/>
      <c r="C101" s="6">
        <v>10</v>
      </c>
      <c r="D101" s="34"/>
      <c r="E101" s="34"/>
      <c r="F101" s="34"/>
      <c r="G101" s="34"/>
      <c r="H101" s="34"/>
      <c r="I101" s="34"/>
      <c r="J101" s="34"/>
      <c r="K101" s="34"/>
      <c r="L101" s="7"/>
      <c r="M101" s="87"/>
      <c r="N101" s="87"/>
      <c r="O101" s="87"/>
      <c r="P101" s="87"/>
      <c r="Q101" s="87"/>
      <c r="R101" s="8"/>
      <c r="S101" s="9"/>
      <c r="T101" s="20"/>
      <c r="W101" s="58"/>
      <c r="X101" s="58"/>
      <c r="Y101" s="58"/>
      <c r="Z101" s="58"/>
      <c r="AA101" s="58"/>
      <c r="AB101" s="58"/>
      <c r="AC101" s="58"/>
      <c r="AD101" s="58"/>
      <c r="AE101" s="58"/>
      <c r="AF101" s="58"/>
      <c r="AG101" s="58"/>
      <c r="AH101" s="58"/>
      <c r="AI101" s="58"/>
      <c r="AJ101" s="58"/>
      <c r="AK101" s="58"/>
      <c r="AL101" s="58"/>
      <c r="AM101" s="58"/>
      <c r="AN101" s="58"/>
      <c r="AO101" s="58"/>
      <c r="AP101" s="58"/>
      <c r="AQ101" s="58"/>
      <c r="AR101" s="58"/>
      <c r="AS101" s="58"/>
      <c r="AT101" s="58"/>
    </row>
    <row r="102" spans="2:46" x14ac:dyDescent="0.35">
      <c r="B102" s="52"/>
      <c r="C102" s="53"/>
      <c r="D102" s="53"/>
      <c r="E102" s="53"/>
      <c r="F102" s="53"/>
      <c r="G102" s="53"/>
      <c r="H102" s="53"/>
      <c r="I102" s="53"/>
      <c r="J102" s="53"/>
      <c r="K102" s="53"/>
      <c r="L102" s="53"/>
      <c r="M102" s="53"/>
      <c r="N102" s="53"/>
      <c r="O102" s="53"/>
      <c r="P102" s="53"/>
      <c r="Q102" s="53"/>
      <c r="R102" s="6" t="s">
        <v>22</v>
      </c>
      <c r="S102" s="9">
        <f>+SUM(S92:S101)</f>
        <v>0</v>
      </c>
      <c r="T102" s="54"/>
      <c r="W102" s="58"/>
      <c r="X102" s="58"/>
      <c r="Y102" s="58"/>
      <c r="Z102" s="58"/>
      <c r="AA102" s="58"/>
      <c r="AB102" s="58"/>
      <c r="AC102" s="58"/>
      <c r="AD102" s="58"/>
      <c r="AE102" s="58"/>
      <c r="AF102" s="58"/>
      <c r="AG102" s="58"/>
      <c r="AH102" s="58"/>
      <c r="AI102" s="58"/>
      <c r="AJ102" s="58"/>
      <c r="AK102" s="58"/>
      <c r="AL102" s="58"/>
      <c r="AM102" s="58"/>
      <c r="AN102" s="58"/>
      <c r="AO102" s="58"/>
      <c r="AP102" s="58"/>
      <c r="AQ102" s="58"/>
      <c r="AR102" s="58"/>
      <c r="AS102" s="58"/>
      <c r="AT102" s="58"/>
    </row>
    <row r="103" spans="2:46" x14ac:dyDescent="0.35">
      <c r="B103" s="52"/>
      <c r="C103" s="53"/>
      <c r="D103" s="53"/>
      <c r="E103" s="53"/>
      <c r="F103" s="53"/>
      <c r="G103" s="53"/>
      <c r="H103" s="53"/>
      <c r="I103" s="53"/>
      <c r="J103" s="53"/>
      <c r="K103" s="53"/>
      <c r="L103" s="53"/>
      <c r="M103" s="53"/>
      <c r="N103" s="53"/>
      <c r="O103" s="53"/>
      <c r="P103" s="53"/>
      <c r="Q103" s="53"/>
      <c r="R103" s="117" t="s">
        <v>151</v>
      </c>
      <c r="S103" s="118"/>
      <c r="T103" s="54"/>
      <c r="W103" s="58"/>
      <c r="X103" s="58"/>
      <c r="Y103" s="58"/>
      <c r="Z103" s="58"/>
      <c r="AA103" s="58"/>
      <c r="AB103" s="58"/>
      <c r="AC103" s="58"/>
      <c r="AD103" s="58"/>
      <c r="AE103" s="58"/>
      <c r="AF103" s="58"/>
      <c r="AG103" s="58"/>
      <c r="AH103" s="58"/>
      <c r="AI103" s="58"/>
      <c r="AJ103" s="58"/>
      <c r="AK103" s="58"/>
      <c r="AL103" s="58"/>
      <c r="AM103" s="58"/>
      <c r="AN103" s="58"/>
      <c r="AO103" s="58"/>
      <c r="AP103" s="58"/>
      <c r="AQ103" s="58"/>
      <c r="AR103" s="58"/>
      <c r="AS103" s="58"/>
      <c r="AT103" s="58"/>
    </row>
    <row r="104" spans="2:46" x14ac:dyDescent="0.35">
      <c r="B104" s="52"/>
      <c r="C104" s="53"/>
      <c r="D104" s="53"/>
      <c r="E104" s="53"/>
      <c r="F104" s="53"/>
      <c r="G104" s="53"/>
      <c r="H104" s="53"/>
      <c r="I104" s="53"/>
      <c r="J104" s="53"/>
      <c r="K104" s="53"/>
      <c r="L104" s="53"/>
      <c r="M104" s="53"/>
      <c r="N104" s="53"/>
      <c r="O104" s="53"/>
      <c r="P104" s="53"/>
      <c r="Q104" s="53"/>
      <c r="R104" s="116"/>
      <c r="S104" s="99"/>
      <c r="T104" s="54"/>
      <c r="W104" s="58"/>
      <c r="X104" s="58"/>
      <c r="Y104" s="58"/>
      <c r="Z104" s="58"/>
      <c r="AA104" s="58"/>
      <c r="AB104" s="58"/>
      <c r="AC104" s="58"/>
      <c r="AD104" s="58"/>
      <c r="AE104" s="58"/>
      <c r="AF104" s="58"/>
      <c r="AG104" s="58"/>
      <c r="AH104" s="58"/>
      <c r="AI104" s="58"/>
      <c r="AJ104" s="58"/>
      <c r="AK104" s="58"/>
      <c r="AL104" s="58"/>
      <c r="AM104" s="58"/>
      <c r="AN104" s="58"/>
      <c r="AO104" s="58"/>
      <c r="AP104" s="58"/>
      <c r="AQ104" s="58"/>
      <c r="AR104" s="58"/>
      <c r="AS104" s="58"/>
      <c r="AT104" s="58"/>
    </row>
    <row r="105" spans="2:46" x14ac:dyDescent="0.35">
      <c r="B105" s="52"/>
      <c r="C105" s="53"/>
      <c r="D105" s="53"/>
      <c r="E105" s="53"/>
      <c r="F105" s="53"/>
      <c r="G105" s="53"/>
      <c r="H105" s="53"/>
      <c r="I105" s="53"/>
      <c r="J105" s="53"/>
      <c r="K105" s="53"/>
      <c r="L105" s="53"/>
      <c r="M105" s="53"/>
      <c r="N105" s="53"/>
      <c r="O105" s="53"/>
      <c r="P105" s="53"/>
      <c r="Q105" s="53"/>
      <c r="R105" s="116"/>
      <c r="S105" s="99"/>
      <c r="T105" s="54"/>
      <c r="W105" s="58"/>
      <c r="X105" s="58"/>
      <c r="Y105" s="58"/>
      <c r="Z105" s="58"/>
      <c r="AA105" s="58"/>
      <c r="AB105" s="58"/>
      <c r="AC105" s="58"/>
      <c r="AD105" s="58"/>
      <c r="AE105" s="58"/>
      <c r="AF105" s="58"/>
      <c r="AG105" s="58"/>
      <c r="AH105" s="58"/>
      <c r="AI105" s="58"/>
      <c r="AJ105" s="58"/>
      <c r="AK105" s="58"/>
      <c r="AL105" s="58"/>
      <c r="AM105" s="58"/>
      <c r="AN105" s="58"/>
      <c r="AO105" s="58"/>
      <c r="AP105" s="58"/>
      <c r="AQ105" s="58"/>
      <c r="AR105" s="58"/>
      <c r="AS105" s="58"/>
      <c r="AT105" s="58"/>
    </row>
    <row r="106" spans="2:46" x14ac:dyDescent="0.35">
      <c r="B106" s="52"/>
      <c r="C106" s="53"/>
      <c r="D106" s="53"/>
      <c r="E106" s="53"/>
      <c r="F106" s="53"/>
      <c r="G106" s="53"/>
      <c r="H106" s="53"/>
      <c r="I106" s="53"/>
      <c r="J106" s="53"/>
      <c r="K106" s="53"/>
      <c r="L106" s="53"/>
      <c r="M106" s="53"/>
      <c r="N106" s="53"/>
      <c r="O106" s="53"/>
      <c r="P106" s="53"/>
      <c r="Q106" s="53"/>
      <c r="R106" s="116"/>
      <c r="S106" s="99"/>
      <c r="T106" s="54"/>
      <c r="W106" s="58"/>
      <c r="X106" s="58"/>
      <c r="Y106" s="58"/>
      <c r="Z106" s="58"/>
      <c r="AA106" s="58"/>
      <c r="AB106" s="58"/>
      <c r="AC106" s="58"/>
      <c r="AD106" s="58"/>
      <c r="AE106" s="58"/>
      <c r="AF106" s="58"/>
      <c r="AG106" s="58"/>
      <c r="AH106" s="58"/>
      <c r="AI106" s="58"/>
      <c r="AJ106" s="58"/>
      <c r="AK106" s="58"/>
      <c r="AL106" s="58"/>
      <c r="AM106" s="58"/>
      <c r="AN106" s="58"/>
      <c r="AO106" s="58"/>
      <c r="AP106" s="58"/>
      <c r="AQ106" s="58"/>
      <c r="AR106" s="58"/>
      <c r="AS106" s="58"/>
      <c r="AT106" s="58"/>
    </row>
    <row r="107" spans="2:46" customFormat="1" x14ac:dyDescent="0.25">
      <c r="B107" s="288" t="s">
        <v>0</v>
      </c>
      <c r="C107" s="288"/>
      <c r="D107" s="288"/>
      <c r="E107" s="288"/>
      <c r="F107" s="288"/>
      <c r="G107" s="288"/>
      <c r="H107" s="288"/>
      <c r="I107" s="288"/>
      <c r="J107" s="288"/>
      <c r="K107" s="357">
        <v>1000000000</v>
      </c>
      <c r="L107" s="358"/>
      <c r="M107" s="358"/>
      <c r="N107" s="368" t="str">
        <f>+IF(K109&gt;=K108,"CUMPLE","NO  CUMPLE")</f>
        <v>NO  CUMPLE</v>
      </c>
      <c r="O107" s="187">
        <v>0</v>
      </c>
      <c r="P107" s="299"/>
      <c r="Q107" s="300"/>
      <c r="R107" s="301"/>
      <c r="S107" s="1"/>
      <c r="T107" s="16"/>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row>
    <row r="108" spans="2:46" customFormat="1" x14ac:dyDescent="0.25">
      <c r="B108" s="288" t="s">
        <v>68</v>
      </c>
      <c r="C108" s="288"/>
      <c r="D108" s="288"/>
      <c r="E108" s="288"/>
      <c r="F108" s="288"/>
      <c r="G108" s="288"/>
      <c r="H108" s="288"/>
      <c r="I108" s="288"/>
      <c r="J108" s="288"/>
      <c r="K108" s="337">
        <v>1920</v>
      </c>
      <c r="L108" s="338"/>
      <c r="M108" s="338"/>
      <c r="N108" s="368"/>
      <c r="O108" s="187"/>
      <c r="P108" s="299"/>
      <c r="Q108" s="300"/>
      <c r="R108" s="301"/>
      <c r="S108" s="1"/>
      <c r="T108" s="16"/>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row>
    <row r="109" spans="2:46" customFormat="1" ht="42" customHeight="1" x14ac:dyDescent="0.25">
      <c r="B109" s="288" t="s">
        <v>1</v>
      </c>
      <c r="C109" s="288"/>
      <c r="D109" s="288"/>
      <c r="E109" s="288"/>
      <c r="F109" s="288"/>
      <c r="G109" s="288"/>
      <c r="H109" s="288"/>
      <c r="I109" s="288"/>
      <c r="J109" s="288"/>
      <c r="K109" s="370">
        <f>+S102</f>
        <v>0</v>
      </c>
      <c r="L109" s="371"/>
      <c r="M109" s="371"/>
      <c r="N109" s="368"/>
      <c r="O109" s="187"/>
      <c r="P109" s="302"/>
      <c r="Q109" s="300"/>
      <c r="R109" s="301"/>
      <c r="S109" s="1"/>
      <c r="T109" s="16"/>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row>
    <row r="110" spans="2:46" x14ac:dyDescent="0.35">
      <c r="B110" s="3"/>
      <c r="C110" s="4"/>
      <c r="D110" s="4"/>
      <c r="E110" s="4"/>
      <c r="F110" s="4"/>
      <c r="G110" s="4"/>
      <c r="H110" s="4"/>
      <c r="I110" s="4"/>
      <c r="J110" s="4"/>
      <c r="K110" s="4"/>
      <c r="L110" s="4"/>
      <c r="M110" s="4"/>
      <c r="N110" s="4"/>
      <c r="O110" s="4"/>
      <c r="P110" s="326" t="s">
        <v>15</v>
      </c>
      <c r="Q110" s="326"/>
      <c r="R110" s="326"/>
      <c r="S110" s="4"/>
      <c r="T110" s="19"/>
      <c r="W110" s="58"/>
      <c r="X110" s="327"/>
      <c r="Y110" s="327"/>
      <c r="Z110" s="327"/>
      <c r="AA110" s="327"/>
      <c r="AB110" s="327"/>
      <c r="AC110" s="327"/>
      <c r="AD110" s="327"/>
      <c r="AE110" s="327"/>
      <c r="AF110" s="327"/>
      <c r="AG110" s="327"/>
      <c r="AH110" s="327"/>
      <c r="AI110" s="327"/>
      <c r="AJ110" s="327"/>
      <c r="AK110" s="327"/>
      <c r="AL110" s="327"/>
      <c r="AM110" s="327"/>
      <c r="AN110" s="327"/>
      <c r="AO110" s="327"/>
      <c r="AP110" s="327"/>
      <c r="AQ110" s="327"/>
      <c r="AR110" s="327"/>
      <c r="AS110" s="327"/>
      <c r="AT110" s="327"/>
    </row>
    <row r="111" spans="2:46" ht="54.75" customHeight="1" x14ac:dyDescent="0.35">
      <c r="B111" s="322" t="s">
        <v>69</v>
      </c>
      <c r="C111" s="323"/>
      <c r="D111" s="323"/>
      <c r="E111" s="323"/>
      <c r="F111" s="323"/>
      <c r="G111" s="323"/>
      <c r="H111" s="323"/>
      <c r="I111" s="323"/>
      <c r="J111" s="323"/>
      <c r="K111" s="323"/>
      <c r="L111" s="323"/>
      <c r="M111" s="323"/>
      <c r="N111" s="113" t="s">
        <v>19</v>
      </c>
      <c r="O111" s="112"/>
      <c r="P111" s="328" t="s">
        <v>105</v>
      </c>
      <c r="Q111" s="329"/>
      <c r="R111" s="330"/>
      <c r="S111" s="4"/>
      <c r="T111" s="19"/>
      <c r="W111" s="58"/>
      <c r="X111" s="327"/>
      <c r="Y111" s="327"/>
      <c r="Z111" s="327"/>
      <c r="AA111" s="327"/>
      <c r="AB111" s="327"/>
      <c r="AC111" s="327"/>
      <c r="AD111" s="327"/>
      <c r="AE111" s="327"/>
      <c r="AF111" s="327"/>
      <c r="AG111" s="327"/>
      <c r="AH111" s="327"/>
      <c r="AI111" s="327"/>
      <c r="AJ111" s="327"/>
      <c r="AK111" s="327"/>
      <c r="AL111" s="327"/>
      <c r="AM111" s="327"/>
      <c r="AN111" s="327"/>
      <c r="AO111" s="327"/>
      <c r="AP111" s="327"/>
      <c r="AQ111" s="327"/>
      <c r="AR111" s="327"/>
      <c r="AS111" s="327"/>
      <c r="AT111" s="327"/>
    </row>
    <row r="112" spans="2:46" ht="64.5" customHeight="1" x14ac:dyDescent="0.35">
      <c r="B112" s="322" t="s">
        <v>29</v>
      </c>
      <c r="C112" s="323"/>
      <c r="D112" s="323"/>
      <c r="E112" s="323"/>
      <c r="F112" s="323"/>
      <c r="G112" s="323"/>
      <c r="H112" s="323"/>
      <c r="I112" s="323"/>
      <c r="J112" s="323"/>
      <c r="K112" s="323"/>
      <c r="L112" s="323"/>
      <c r="M112" s="323"/>
      <c r="N112" s="113" t="s">
        <v>19</v>
      </c>
      <c r="O112" s="112"/>
      <c r="P112" s="319"/>
      <c r="Q112" s="320"/>
      <c r="R112" s="321"/>
      <c r="S112" s="4"/>
      <c r="T112" s="19"/>
      <c r="W112" s="58"/>
      <c r="X112" s="58"/>
      <c r="Y112" s="58"/>
      <c r="Z112" s="58"/>
      <c r="AA112" s="58"/>
      <c r="AB112" s="58"/>
      <c r="AC112" s="58"/>
      <c r="AD112" s="58"/>
      <c r="AE112" s="58"/>
      <c r="AF112" s="58"/>
      <c r="AG112" s="58"/>
      <c r="AH112" s="58"/>
      <c r="AI112" s="58"/>
      <c r="AJ112" s="58"/>
      <c r="AK112" s="58"/>
      <c r="AL112" s="58"/>
      <c r="AM112" s="58"/>
      <c r="AN112" s="58"/>
      <c r="AO112" s="58"/>
      <c r="AP112" s="58"/>
      <c r="AQ112" s="58"/>
      <c r="AR112" s="58"/>
      <c r="AS112" s="58"/>
      <c r="AT112" s="58"/>
    </row>
    <row r="113" spans="2:46" ht="61.5" customHeight="1" x14ac:dyDescent="0.35">
      <c r="B113" s="322" t="s">
        <v>28</v>
      </c>
      <c r="C113" s="323"/>
      <c r="D113" s="323"/>
      <c r="E113" s="323"/>
      <c r="F113" s="323"/>
      <c r="G113" s="323"/>
      <c r="H113" s="323"/>
      <c r="I113" s="323"/>
      <c r="J113" s="323"/>
      <c r="K113" s="323"/>
      <c r="L113" s="323"/>
      <c r="M113" s="323"/>
      <c r="N113" s="113" t="s">
        <v>19</v>
      </c>
      <c r="O113" s="112"/>
      <c r="P113" s="319"/>
      <c r="Q113" s="320"/>
      <c r="R113" s="321"/>
      <c r="S113" s="4"/>
      <c r="T113" s="19"/>
      <c r="W113" s="58"/>
      <c r="X113" s="58"/>
      <c r="Y113" s="58"/>
      <c r="Z113" s="58"/>
      <c r="AA113" s="58"/>
      <c r="AB113" s="58"/>
      <c r="AC113" s="58"/>
      <c r="AD113" s="58"/>
      <c r="AE113" s="58"/>
      <c r="AF113" s="58"/>
      <c r="AG113" s="58"/>
      <c r="AH113" s="58"/>
      <c r="AI113" s="58"/>
      <c r="AJ113" s="58"/>
      <c r="AK113" s="58"/>
      <c r="AL113" s="58"/>
      <c r="AM113" s="58"/>
      <c r="AN113" s="58"/>
      <c r="AO113" s="58"/>
      <c r="AP113" s="58"/>
      <c r="AQ113" s="58"/>
      <c r="AR113" s="58"/>
      <c r="AS113" s="58"/>
      <c r="AT113" s="58"/>
    </row>
    <row r="114" spans="2:46" ht="51.75" customHeight="1" x14ac:dyDescent="0.35">
      <c r="B114" s="322" t="s">
        <v>70</v>
      </c>
      <c r="C114" s="323"/>
      <c r="D114" s="323"/>
      <c r="E114" s="323"/>
      <c r="F114" s="323"/>
      <c r="G114" s="323"/>
      <c r="H114" s="323"/>
      <c r="I114" s="323"/>
      <c r="J114" s="323"/>
      <c r="K114" s="323"/>
      <c r="L114" s="323"/>
      <c r="M114" s="323"/>
      <c r="N114" s="102"/>
      <c r="O114" s="112" t="str">
        <f>IF(B76="NO HABILITADO","0",IF(N114="SI","100","0"))</f>
        <v>0</v>
      </c>
      <c r="P114" s="319"/>
      <c r="Q114" s="320"/>
      <c r="R114" s="321"/>
      <c r="S114" s="2"/>
      <c r="T114" s="18"/>
      <c r="W114" s="58"/>
      <c r="X114" s="58"/>
      <c r="Y114" s="58"/>
      <c r="Z114" s="58"/>
      <c r="AA114" s="58"/>
      <c r="AB114" s="58"/>
      <c r="AC114" s="58"/>
      <c r="AD114" s="58"/>
      <c r="AE114" s="58"/>
      <c r="AF114" s="58"/>
      <c r="AG114" s="58"/>
      <c r="AH114" s="58"/>
      <c r="AI114" s="58"/>
      <c r="AJ114" s="58"/>
      <c r="AK114" s="58"/>
      <c r="AL114" s="58"/>
      <c r="AM114" s="58"/>
      <c r="AN114" s="58"/>
      <c r="AO114" s="58"/>
      <c r="AP114" s="58"/>
      <c r="AQ114" s="58"/>
      <c r="AR114" s="58"/>
      <c r="AS114" s="58"/>
      <c r="AT114" s="58"/>
    </row>
    <row r="115" spans="2:46" x14ac:dyDescent="0.35">
      <c r="B115" s="324" t="s">
        <v>22</v>
      </c>
      <c r="C115" s="325"/>
      <c r="D115" s="325"/>
      <c r="E115" s="325"/>
      <c r="F115" s="325"/>
      <c r="G115" s="325"/>
      <c r="H115" s="325"/>
      <c r="I115" s="325"/>
      <c r="J115" s="325"/>
      <c r="K115" s="325"/>
      <c r="L115" s="325"/>
      <c r="M115" s="325"/>
      <c r="N115" s="325"/>
      <c r="O115" s="137">
        <f>SUM(O107:O114)</f>
        <v>0</v>
      </c>
      <c r="P115" s="319"/>
      <c r="Q115" s="320"/>
      <c r="R115" s="321"/>
      <c r="S115" s="2"/>
      <c r="T115" s="18"/>
      <c r="W115" s="58"/>
      <c r="X115" s="58"/>
      <c r="Y115" s="58"/>
      <c r="Z115" s="58"/>
      <c r="AA115" s="58"/>
      <c r="AB115" s="58"/>
      <c r="AC115" s="58"/>
      <c r="AD115" s="58"/>
      <c r="AE115" s="58"/>
      <c r="AF115" s="58"/>
      <c r="AG115" s="58"/>
      <c r="AH115" s="58"/>
      <c r="AI115" s="58"/>
      <c r="AJ115" s="58"/>
      <c r="AK115" s="58"/>
      <c r="AL115" s="58"/>
      <c r="AM115" s="58"/>
      <c r="AN115" s="58"/>
      <c r="AO115" s="58"/>
      <c r="AP115" s="58"/>
      <c r="AQ115" s="58"/>
      <c r="AR115" s="58"/>
      <c r="AS115" s="58"/>
      <c r="AT115" s="58"/>
    </row>
    <row r="116" spans="2:46" x14ac:dyDescent="0.35">
      <c r="B116" s="52"/>
      <c r="C116" s="53"/>
      <c r="D116" s="53"/>
      <c r="E116" s="53"/>
      <c r="F116" s="53"/>
      <c r="G116" s="53"/>
      <c r="H116" s="53"/>
      <c r="I116" s="53"/>
      <c r="J116" s="53"/>
      <c r="K116" s="53"/>
      <c r="L116" s="53"/>
      <c r="M116" s="53"/>
      <c r="N116" s="53"/>
      <c r="O116" s="53"/>
      <c r="P116" s="53"/>
      <c r="Q116" s="53"/>
      <c r="R116" s="53"/>
      <c r="S116" s="53"/>
      <c r="T116" s="54"/>
      <c r="W116" s="58"/>
      <c r="X116" s="58"/>
      <c r="Y116" s="58"/>
      <c r="Z116" s="58"/>
      <c r="AA116" s="58"/>
      <c r="AB116" s="58"/>
      <c r="AC116" s="58"/>
      <c r="AD116" s="58"/>
      <c r="AE116" s="58"/>
      <c r="AF116" s="58"/>
      <c r="AG116" s="58"/>
      <c r="AH116" s="58"/>
      <c r="AI116" s="58"/>
      <c r="AJ116" s="58"/>
      <c r="AK116" s="58"/>
      <c r="AL116" s="58"/>
      <c r="AM116" s="58"/>
      <c r="AN116" s="58"/>
      <c r="AO116" s="58"/>
      <c r="AP116" s="58"/>
      <c r="AQ116" s="58"/>
      <c r="AR116" s="58"/>
      <c r="AS116" s="58"/>
      <c r="AT116" s="58"/>
    </row>
    <row r="117" spans="2:46" x14ac:dyDescent="0.35">
      <c r="B117" s="52"/>
      <c r="C117" s="53"/>
      <c r="D117" s="53"/>
      <c r="E117" s="53"/>
      <c r="F117" s="53"/>
      <c r="G117" s="53"/>
      <c r="H117" s="53"/>
      <c r="I117" s="53"/>
      <c r="J117" s="53"/>
      <c r="K117" s="53"/>
      <c r="L117" s="53"/>
      <c r="M117" s="53"/>
      <c r="N117" s="53"/>
      <c r="O117" s="53"/>
      <c r="P117" s="53"/>
      <c r="Q117" s="53"/>
      <c r="R117" s="53"/>
      <c r="S117" s="53"/>
      <c r="T117" s="54"/>
      <c r="W117" s="58"/>
      <c r="X117" s="58"/>
      <c r="Y117" s="58"/>
      <c r="Z117" s="58"/>
      <c r="AA117" s="58"/>
      <c r="AB117" s="58"/>
      <c r="AC117" s="58"/>
      <c r="AD117" s="58"/>
      <c r="AE117" s="58"/>
      <c r="AF117" s="58"/>
      <c r="AG117" s="58"/>
      <c r="AH117" s="58"/>
      <c r="AI117" s="58"/>
      <c r="AJ117" s="58"/>
      <c r="AK117" s="58"/>
      <c r="AL117" s="58"/>
      <c r="AM117" s="58"/>
      <c r="AN117" s="58"/>
      <c r="AO117" s="58"/>
      <c r="AP117" s="58"/>
      <c r="AQ117" s="58"/>
      <c r="AR117" s="58"/>
      <c r="AS117" s="58"/>
      <c r="AT117" s="58"/>
    </row>
    <row r="118" spans="2:46" x14ac:dyDescent="0.35">
      <c r="B118" s="52"/>
      <c r="C118" s="53"/>
      <c r="D118" s="53"/>
      <c r="E118" s="53"/>
      <c r="F118" s="53"/>
      <c r="G118" s="53"/>
      <c r="H118" s="53"/>
      <c r="I118" s="53"/>
      <c r="J118" s="53"/>
      <c r="K118" s="53"/>
      <c r="L118" s="53"/>
      <c r="M118" s="53"/>
      <c r="N118" s="53"/>
      <c r="O118" s="53"/>
      <c r="P118" s="53"/>
      <c r="Q118" s="53"/>
      <c r="R118" s="53"/>
      <c r="S118" s="53"/>
      <c r="T118" s="54"/>
      <c r="W118" s="58"/>
      <c r="X118" s="58"/>
      <c r="Y118" s="58"/>
      <c r="Z118" s="58"/>
      <c r="AA118" s="58"/>
      <c r="AB118" s="58"/>
      <c r="AC118" s="58"/>
      <c r="AD118" s="58"/>
      <c r="AE118" s="58"/>
      <c r="AF118" s="58"/>
      <c r="AG118" s="58"/>
      <c r="AH118" s="58"/>
      <c r="AI118" s="58"/>
      <c r="AJ118" s="58"/>
      <c r="AK118" s="58"/>
      <c r="AL118" s="58"/>
      <c r="AM118" s="58"/>
      <c r="AN118" s="58"/>
      <c r="AO118" s="58"/>
      <c r="AP118" s="58"/>
      <c r="AQ118" s="58"/>
      <c r="AR118" s="58"/>
      <c r="AS118" s="58"/>
      <c r="AT118" s="58"/>
    </row>
    <row r="119" spans="2:46" x14ac:dyDescent="0.35">
      <c r="B119" s="52"/>
      <c r="C119" s="53"/>
      <c r="D119" s="53"/>
      <c r="E119" s="53"/>
      <c r="F119" s="53"/>
      <c r="G119" s="53"/>
      <c r="H119" s="53"/>
      <c r="I119" s="53"/>
      <c r="J119" s="53"/>
      <c r="K119" s="53"/>
      <c r="L119" s="53"/>
      <c r="M119" s="53"/>
      <c r="N119" s="53"/>
      <c r="O119" s="53"/>
      <c r="P119" s="53"/>
      <c r="Q119" s="53"/>
      <c r="R119" s="53"/>
      <c r="S119" s="53"/>
      <c r="T119" s="54"/>
      <c r="W119" s="58"/>
      <c r="X119" s="58"/>
      <c r="Y119" s="58"/>
      <c r="Z119" s="58"/>
      <c r="AA119" s="58"/>
      <c r="AB119" s="58"/>
      <c r="AC119" s="58"/>
      <c r="AD119" s="58"/>
      <c r="AE119" s="58"/>
      <c r="AF119" s="58"/>
      <c r="AG119" s="58"/>
      <c r="AH119" s="58"/>
      <c r="AI119" s="58"/>
      <c r="AJ119" s="58"/>
      <c r="AK119" s="58"/>
      <c r="AL119" s="58"/>
      <c r="AM119" s="58"/>
      <c r="AN119" s="58"/>
      <c r="AO119" s="58"/>
      <c r="AP119" s="58"/>
      <c r="AQ119" s="58"/>
      <c r="AR119" s="58"/>
      <c r="AS119" s="58"/>
      <c r="AT119" s="58"/>
    </row>
    <row r="120" spans="2:46" x14ac:dyDescent="0.35">
      <c r="B120" s="52"/>
      <c r="C120" s="53"/>
      <c r="D120" s="53"/>
      <c r="E120" s="53"/>
      <c r="F120" s="53"/>
      <c r="G120" s="53"/>
      <c r="H120" s="53"/>
      <c r="I120" s="53"/>
      <c r="J120" s="53"/>
      <c r="K120" s="53"/>
      <c r="L120" s="53"/>
      <c r="M120" s="53"/>
      <c r="N120" s="53"/>
      <c r="O120" s="53"/>
      <c r="P120" s="53"/>
      <c r="Q120" s="53"/>
      <c r="R120" s="53"/>
      <c r="S120" s="53"/>
      <c r="T120" s="54"/>
      <c r="W120" s="58"/>
      <c r="X120" s="58"/>
      <c r="Y120" s="58"/>
      <c r="Z120" s="58"/>
      <c r="AA120" s="58"/>
      <c r="AB120" s="58"/>
      <c r="AC120" s="58"/>
      <c r="AD120" s="58"/>
      <c r="AE120" s="58"/>
      <c r="AF120" s="58"/>
      <c r="AG120" s="58"/>
      <c r="AH120" s="58"/>
      <c r="AI120" s="58"/>
      <c r="AJ120" s="58"/>
      <c r="AK120" s="58"/>
      <c r="AL120" s="58"/>
      <c r="AM120" s="58"/>
      <c r="AN120" s="58"/>
      <c r="AO120" s="58"/>
      <c r="AP120" s="58"/>
      <c r="AQ120" s="58"/>
      <c r="AR120" s="58"/>
      <c r="AS120" s="58"/>
      <c r="AT120" s="58"/>
    </row>
    <row r="121" spans="2:46" x14ac:dyDescent="0.35">
      <c r="B121" s="52"/>
      <c r="C121" s="53"/>
      <c r="D121" s="53"/>
      <c r="E121" s="53"/>
      <c r="F121" s="53"/>
      <c r="G121" s="53"/>
      <c r="H121" s="53"/>
      <c r="I121" s="53"/>
      <c r="J121" s="53"/>
      <c r="K121" s="53"/>
      <c r="L121" s="53"/>
      <c r="M121" s="53"/>
      <c r="N121" s="53"/>
      <c r="O121" s="53"/>
      <c r="P121" s="53"/>
      <c r="Q121" s="53"/>
      <c r="R121" s="53"/>
      <c r="S121" s="53"/>
      <c r="T121" s="54"/>
      <c r="W121" s="58"/>
      <c r="X121" s="58"/>
      <c r="Y121" s="58"/>
      <c r="Z121" s="58"/>
      <c r="AA121" s="58"/>
      <c r="AB121" s="58"/>
      <c r="AC121" s="58"/>
      <c r="AD121" s="58"/>
      <c r="AE121" s="58"/>
      <c r="AF121" s="58"/>
      <c r="AG121" s="58"/>
      <c r="AH121" s="58"/>
      <c r="AI121" s="58"/>
      <c r="AJ121" s="58"/>
      <c r="AK121" s="58"/>
      <c r="AL121" s="58"/>
      <c r="AM121" s="58"/>
      <c r="AN121" s="58"/>
      <c r="AO121" s="58"/>
      <c r="AP121" s="58"/>
      <c r="AQ121" s="58"/>
      <c r="AR121" s="58"/>
      <c r="AS121" s="58"/>
      <c r="AT121" s="58"/>
    </row>
    <row r="122" spans="2:46" x14ac:dyDescent="0.35">
      <c r="B122" s="52"/>
      <c r="C122" s="53"/>
      <c r="D122" s="53"/>
      <c r="E122" s="53"/>
      <c r="F122" s="53"/>
      <c r="G122" s="53"/>
      <c r="H122" s="53"/>
      <c r="I122" s="53"/>
      <c r="J122" s="53"/>
      <c r="K122" s="53"/>
      <c r="L122" s="53"/>
      <c r="M122" s="53"/>
      <c r="N122" s="53"/>
      <c r="O122" s="53"/>
      <c r="P122" s="53"/>
      <c r="Q122" s="53"/>
      <c r="R122" s="53"/>
      <c r="S122" s="53"/>
      <c r="T122" s="54"/>
      <c r="W122" s="58"/>
      <c r="X122" s="58"/>
      <c r="Y122" s="58"/>
      <c r="Z122" s="58"/>
      <c r="AA122" s="58"/>
      <c r="AB122" s="58"/>
      <c r="AC122" s="58"/>
      <c r="AD122" s="58"/>
      <c r="AE122" s="58"/>
      <c r="AF122" s="58"/>
      <c r="AG122" s="58"/>
      <c r="AH122" s="58"/>
      <c r="AI122" s="58"/>
      <c r="AJ122" s="58"/>
      <c r="AK122" s="58"/>
      <c r="AL122" s="58"/>
      <c r="AM122" s="58"/>
      <c r="AN122" s="58"/>
      <c r="AO122" s="58"/>
      <c r="AP122" s="58"/>
      <c r="AQ122" s="58"/>
      <c r="AR122" s="58"/>
      <c r="AS122" s="58"/>
      <c r="AT122" s="58"/>
    </row>
    <row r="123" spans="2:46" x14ac:dyDescent="0.35">
      <c r="B123" s="52"/>
      <c r="C123" s="53"/>
      <c r="D123" s="53"/>
      <c r="E123" s="53"/>
      <c r="F123" s="53"/>
      <c r="G123" s="53"/>
      <c r="H123" s="53"/>
      <c r="I123" s="53"/>
      <c r="J123" s="53"/>
      <c r="K123" s="53"/>
      <c r="L123" s="53"/>
      <c r="M123" s="53"/>
      <c r="N123" s="53"/>
      <c r="O123" s="53"/>
      <c r="P123" s="53"/>
      <c r="Q123" s="53"/>
      <c r="R123" s="53"/>
      <c r="S123" s="53"/>
      <c r="T123" s="54"/>
      <c r="W123" s="58"/>
      <c r="X123" s="58"/>
      <c r="Y123" s="58"/>
      <c r="Z123" s="58"/>
      <c r="AA123" s="58"/>
      <c r="AB123" s="58"/>
      <c r="AC123" s="58"/>
      <c r="AD123" s="58"/>
      <c r="AE123" s="58"/>
      <c r="AF123" s="58"/>
      <c r="AG123" s="58"/>
      <c r="AH123" s="58"/>
      <c r="AI123" s="58"/>
      <c r="AJ123" s="58"/>
      <c r="AK123" s="58"/>
      <c r="AL123" s="58"/>
      <c r="AM123" s="58"/>
      <c r="AN123" s="58"/>
      <c r="AO123" s="58"/>
      <c r="AP123" s="58"/>
      <c r="AQ123" s="58"/>
      <c r="AR123" s="58"/>
      <c r="AS123" s="58"/>
      <c r="AT123" s="58"/>
    </row>
    <row r="124" spans="2:46" x14ac:dyDescent="0.35">
      <c r="B124" s="52"/>
      <c r="C124" s="53"/>
      <c r="D124" s="53"/>
      <c r="E124" s="53"/>
      <c r="F124" s="53"/>
      <c r="G124" s="53"/>
      <c r="H124" s="53"/>
      <c r="I124" s="53"/>
      <c r="J124" s="53"/>
      <c r="K124" s="53"/>
      <c r="L124" s="53"/>
      <c r="M124" s="53"/>
      <c r="N124" s="53"/>
      <c r="O124" s="53"/>
      <c r="P124" s="53"/>
      <c r="Q124" s="53"/>
      <c r="R124" s="53"/>
      <c r="S124" s="53"/>
      <c r="T124" s="54"/>
      <c r="W124" s="58"/>
      <c r="X124" s="58"/>
      <c r="Y124" s="58"/>
      <c r="Z124" s="58"/>
      <c r="AA124" s="58"/>
      <c r="AB124" s="58"/>
      <c r="AC124" s="58"/>
      <c r="AD124" s="58"/>
      <c r="AE124" s="58"/>
      <c r="AF124" s="58"/>
      <c r="AG124" s="58"/>
      <c r="AH124" s="58"/>
      <c r="AI124" s="58"/>
      <c r="AJ124" s="58"/>
      <c r="AK124" s="58"/>
      <c r="AL124" s="58"/>
      <c r="AM124" s="58"/>
      <c r="AN124" s="58"/>
      <c r="AO124" s="58"/>
      <c r="AP124" s="58"/>
      <c r="AQ124" s="58"/>
      <c r="AR124" s="58"/>
      <c r="AS124" s="58"/>
      <c r="AT124" s="58"/>
    </row>
    <row r="125" spans="2:46" x14ac:dyDescent="0.35">
      <c r="B125" s="52"/>
      <c r="C125" s="53"/>
      <c r="D125" s="53"/>
      <c r="E125" s="53"/>
      <c r="F125" s="53"/>
      <c r="G125" s="53"/>
      <c r="H125" s="53"/>
      <c r="I125" s="53"/>
      <c r="J125" s="53"/>
      <c r="K125" s="53"/>
      <c r="L125" s="53"/>
      <c r="M125" s="53"/>
      <c r="N125" s="53"/>
      <c r="O125" s="53"/>
      <c r="P125" s="53"/>
      <c r="Q125" s="53"/>
      <c r="R125" s="53"/>
      <c r="S125" s="53"/>
      <c r="T125" s="54"/>
      <c r="W125" s="58"/>
      <c r="X125" s="58"/>
      <c r="Y125" s="58"/>
      <c r="Z125" s="58"/>
      <c r="AA125" s="58"/>
      <c r="AB125" s="58"/>
      <c r="AC125" s="58"/>
      <c r="AD125" s="58"/>
      <c r="AE125" s="58"/>
      <c r="AF125" s="58"/>
      <c r="AG125" s="58"/>
      <c r="AH125" s="58"/>
      <c r="AI125" s="58"/>
      <c r="AJ125" s="58"/>
      <c r="AK125" s="58"/>
      <c r="AL125" s="58"/>
      <c r="AM125" s="58"/>
      <c r="AN125" s="58"/>
      <c r="AO125" s="58"/>
      <c r="AP125" s="58"/>
      <c r="AQ125" s="58"/>
      <c r="AR125" s="58"/>
      <c r="AS125" s="58"/>
      <c r="AT125" s="58"/>
    </row>
    <row r="126" spans="2:46" x14ac:dyDescent="0.35">
      <c r="B126" s="52"/>
      <c r="C126" s="53"/>
      <c r="D126" s="53"/>
      <c r="E126" s="53"/>
      <c r="F126" s="53"/>
      <c r="G126" s="53"/>
      <c r="H126" s="53"/>
      <c r="I126" s="53"/>
      <c r="J126" s="53"/>
      <c r="K126" s="53"/>
      <c r="L126" s="53"/>
      <c r="M126" s="53"/>
      <c r="N126" s="53"/>
      <c r="O126" s="53"/>
      <c r="P126" s="53"/>
      <c r="Q126" s="53"/>
      <c r="R126" s="53"/>
      <c r="S126" s="53"/>
      <c r="T126" s="54"/>
      <c r="W126" s="58"/>
      <c r="X126" s="58"/>
      <c r="Y126" s="58"/>
      <c r="Z126" s="58"/>
      <c r="AA126" s="58"/>
      <c r="AB126" s="58"/>
      <c r="AC126" s="58"/>
      <c r="AD126" s="58"/>
      <c r="AE126" s="58"/>
      <c r="AF126" s="58"/>
      <c r="AG126" s="58"/>
      <c r="AH126" s="58"/>
      <c r="AI126" s="58"/>
      <c r="AJ126" s="58"/>
      <c r="AK126" s="58"/>
      <c r="AL126" s="58"/>
      <c r="AM126" s="58"/>
      <c r="AN126" s="58"/>
      <c r="AO126" s="58"/>
      <c r="AP126" s="58"/>
      <c r="AQ126" s="58"/>
      <c r="AR126" s="58"/>
      <c r="AS126" s="58"/>
      <c r="AT126" s="58"/>
    </row>
    <row r="127" spans="2:46" x14ac:dyDescent="0.35">
      <c r="B127" s="52"/>
      <c r="C127" s="373" t="s">
        <v>23</v>
      </c>
      <c r="D127" s="373"/>
      <c r="E127" s="58"/>
      <c r="F127" s="58"/>
      <c r="G127" s="58"/>
      <c r="H127" s="53"/>
      <c r="I127" s="53"/>
      <c r="J127" s="53"/>
      <c r="K127" s="53"/>
      <c r="L127" s="53"/>
      <c r="M127" s="53"/>
      <c r="N127" s="53"/>
      <c r="O127" s="53"/>
      <c r="P127" s="53"/>
      <c r="Q127" s="53"/>
      <c r="R127" s="53"/>
      <c r="S127" s="53"/>
      <c r="T127" s="54"/>
    </row>
    <row r="128" spans="2:46" x14ac:dyDescent="0.35">
      <c r="B128" s="52"/>
      <c r="C128" s="34" t="s">
        <v>24</v>
      </c>
      <c r="D128" s="34" t="s">
        <v>25</v>
      </c>
      <c r="E128" s="13"/>
      <c r="F128" s="14"/>
      <c r="G128" s="14"/>
      <c r="H128" s="93"/>
      <c r="I128" s="53"/>
      <c r="J128" s="53"/>
      <c r="K128" s="53"/>
      <c r="L128" s="53"/>
      <c r="M128" s="53"/>
      <c r="N128" s="53"/>
      <c r="O128" s="53"/>
      <c r="P128" s="53"/>
      <c r="Q128" s="53"/>
      <c r="R128" s="53"/>
      <c r="S128" s="53"/>
      <c r="T128" s="54"/>
    </row>
    <row r="129" spans="2:20" x14ac:dyDescent="0.35">
      <c r="B129" s="52"/>
      <c r="C129" s="34">
        <v>1997</v>
      </c>
      <c r="D129" s="8">
        <v>172005</v>
      </c>
      <c r="E129" s="13"/>
      <c r="F129" s="14"/>
      <c r="G129" s="14"/>
      <c r="H129" s="14"/>
      <c r="I129" s="53"/>
      <c r="J129" s="53"/>
      <c r="K129" s="53"/>
      <c r="L129" s="53"/>
      <c r="M129" s="53"/>
      <c r="N129" s="53"/>
      <c r="O129" s="53"/>
      <c r="P129" s="53"/>
      <c r="Q129" s="53"/>
      <c r="R129" s="53"/>
      <c r="S129" s="53"/>
      <c r="T129" s="54"/>
    </row>
    <row r="130" spans="2:20" x14ac:dyDescent="0.35">
      <c r="B130" s="52"/>
      <c r="C130" s="34">
        <v>1998</v>
      </c>
      <c r="D130" s="8">
        <v>203826</v>
      </c>
      <c r="E130" s="13"/>
      <c r="F130" s="53"/>
      <c r="G130" s="28"/>
      <c r="H130" s="15"/>
      <c r="I130" s="53"/>
      <c r="J130" s="53"/>
      <c r="K130" s="53"/>
      <c r="L130" s="53"/>
      <c r="M130" s="53"/>
      <c r="N130" s="53"/>
      <c r="O130" s="53"/>
      <c r="P130" s="53"/>
      <c r="Q130" s="53"/>
      <c r="R130" s="53"/>
      <c r="S130" s="53"/>
      <c r="T130" s="54"/>
    </row>
    <row r="131" spans="2:20" x14ac:dyDescent="0.35">
      <c r="B131" s="52"/>
      <c r="C131" s="34">
        <v>1999</v>
      </c>
      <c r="D131" s="8">
        <v>236460</v>
      </c>
      <c r="E131" s="13"/>
      <c r="F131" s="14"/>
      <c r="G131" s="28"/>
      <c r="H131" s="15"/>
      <c r="I131" s="53"/>
      <c r="J131" s="53"/>
      <c r="K131" s="53"/>
      <c r="L131" s="53"/>
      <c r="M131" s="53"/>
      <c r="N131" s="53"/>
      <c r="O131" s="53"/>
      <c r="P131" s="53"/>
      <c r="Q131" s="53"/>
      <c r="R131" s="53"/>
      <c r="S131" s="53"/>
      <c r="T131" s="54"/>
    </row>
    <row r="132" spans="2:20" x14ac:dyDescent="0.35">
      <c r="B132" s="52"/>
      <c r="C132" s="34">
        <v>2000</v>
      </c>
      <c r="D132" s="8">
        <v>260100</v>
      </c>
      <c r="E132" s="13"/>
      <c r="F132" s="14"/>
      <c r="G132" s="28"/>
      <c r="H132" s="15"/>
      <c r="I132" s="53"/>
      <c r="J132" s="53"/>
      <c r="K132" s="53"/>
      <c r="L132" s="53"/>
      <c r="M132" s="53"/>
      <c r="N132" s="53"/>
      <c r="O132" s="53"/>
      <c r="P132" s="53"/>
      <c r="Q132" s="53"/>
      <c r="R132" s="53"/>
      <c r="S132" s="53"/>
      <c r="T132" s="54"/>
    </row>
    <row r="133" spans="2:20" x14ac:dyDescent="0.35">
      <c r="B133" s="52"/>
      <c r="C133" s="34">
        <v>2001</v>
      </c>
      <c r="D133" s="8">
        <v>286000</v>
      </c>
      <c r="E133" s="13"/>
      <c r="F133" s="14"/>
      <c r="G133" s="28"/>
      <c r="H133" s="15"/>
      <c r="I133" s="53"/>
      <c r="J133" s="53"/>
      <c r="K133" s="53"/>
      <c r="L133" s="53"/>
      <c r="M133" s="53"/>
      <c r="N133" s="2"/>
      <c r="O133" s="53"/>
      <c r="P133" s="53"/>
      <c r="Q133" s="53"/>
      <c r="R133" s="53"/>
      <c r="S133" s="53"/>
      <c r="T133" s="54"/>
    </row>
    <row r="134" spans="2:20" x14ac:dyDescent="0.35">
      <c r="B134" s="52"/>
      <c r="C134" s="34">
        <v>2002</v>
      </c>
      <c r="D134" s="8">
        <v>309000</v>
      </c>
      <c r="E134" s="13"/>
      <c r="F134" s="14"/>
      <c r="G134" s="14"/>
      <c r="H134" s="14"/>
      <c r="I134" s="53"/>
      <c r="J134" s="53"/>
      <c r="K134" s="53"/>
      <c r="L134" s="53"/>
      <c r="M134" s="53"/>
      <c r="N134" s="2"/>
      <c r="O134" s="53"/>
      <c r="P134" s="53"/>
      <c r="Q134" s="53"/>
      <c r="R134" s="53"/>
      <c r="S134" s="53"/>
      <c r="T134" s="54"/>
    </row>
    <row r="135" spans="2:20" x14ac:dyDescent="0.35">
      <c r="B135" s="52"/>
      <c r="C135" s="34">
        <v>2003</v>
      </c>
      <c r="D135" s="8">
        <v>332000</v>
      </c>
      <c r="E135" s="13"/>
      <c r="F135" s="14"/>
      <c r="G135" s="14"/>
      <c r="H135" s="14"/>
      <c r="I135" s="53"/>
      <c r="J135" s="53"/>
      <c r="K135" s="53"/>
      <c r="L135" s="53"/>
      <c r="M135" s="53"/>
      <c r="N135" s="2"/>
      <c r="O135" s="53"/>
      <c r="P135" s="53"/>
      <c r="Q135" s="53"/>
      <c r="R135" s="53"/>
      <c r="S135" s="53"/>
      <c r="T135" s="54"/>
    </row>
    <row r="136" spans="2:20" x14ac:dyDescent="0.35">
      <c r="B136" s="52"/>
      <c r="C136" s="34">
        <v>2004</v>
      </c>
      <c r="D136" s="8">
        <v>358000</v>
      </c>
      <c r="E136" s="13"/>
      <c r="F136" s="14"/>
      <c r="G136" s="14"/>
      <c r="H136" s="14"/>
      <c r="I136" s="53"/>
      <c r="J136" s="53"/>
      <c r="K136" s="53"/>
      <c r="L136" s="53"/>
      <c r="M136" s="53"/>
      <c r="N136" s="2"/>
      <c r="O136" s="53"/>
      <c r="P136" s="53"/>
      <c r="Q136" s="53"/>
      <c r="R136" s="53"/>
      <c r="S136" s="53"/>
      <c r="T136" s="54"/>
    </row>
    <row r="137" spans="2:20" x14ac:dyDescent="0.35">
      <c r="B137" s="52"/>
      <c r="C137" s="34">
        <v>2005</v>
      </c>
      <c r="D137" s="8">
        <v>381500</v>
      </c>
      <c r="E137" s="13"/>
      <c r="F137" s="14"/>
      <c r="G137" s="14"/>
      <c r="H137" s="14"/>
      <c r="I137" s="53"/>
      <c r="J137" s="53"/>
      <c r="K137" s="53"/>
      <c r="L137" s="53"/>
      <c r="M137" s="53"/>
      <c r="N137" s="2"/>
      <c r="O137" s="53"/>
      <c r="P137" s="53"/>
      <c r="Q137" s="53"/>
      <c r="R137" s="53"/>
      <c r="S137" s="53"/>
      <c r="T137" s="54"/>
    </row>
    <row r="138" spans="2:20" x14ac:dyDescent="0.35">
      <c r="B138" s="52"/>
      <c r="C138" s="34">
        <v>2006</v>
      </c>
      <c r="D138" s="8">
        <v>408000</v>
      </c>
      <c r="E138" s="13"/>
      <c r="F138" s="13"/>
      <c r="G138" s="14"/>
      <c r="H138" s="14"/>
      <c r="I138" s="53"/>
      <c r="J138" s="53"/>
      <c r="K138" s="53"/>
      <c r="L138" s="53"/>
      <c r="M138" s="53"/>
      <c r="N138" s="2"/>
      <c r="O138" s="53"/>
      <c r="P138" s="53"/>
      <c r="Q138" s="53"/>
      <c r="R138" s="53"/>
      <c r="S138" s="53"/>
      <c r="T138" s="54"/>
    </row>
    <row r="139" spans="2:20" x14ac:dyDescent="0.35">
      <c r="B139" s="52"/>
      <c r="C139" s="34">
        <v>2007</v>
      </c>
      <c r="D139" s="8">
        <v>433700</v>
      </c>
      <c r="E139" s="13"/>
      <c r="F139" s="13"/>
      <c r="G139" s="13"/>
      <c r="H139" s="53"/>
      <c r="I139" s="53"/>
      <c r="J139" s="53"/>
      <c r="K139" s="53"/>
      <c r="L139" s="53"/>
      <c r="M139" s="53"/>
      <c r="N139" s="53"/>
      <c r="O139" s="53"/>
      <c r="P139" s="53"/>
      <c r="Q139" s="53"/>
      <c r="R139" s="53"/>
      <c r="S139" s="53"/>
      <c r="T139" s="54"/>
    </row>
    <row r="140" spans="2:20" x14ac:dyDescent="0.35">
      <c r="B140" s="52"/>
      <c r="C140" s="34">
        <v>2008</v>
      </c>
      <c r="D140" s="8">
        <v>461500</v>
      </c>
      <c r="E140" s="13"/>
      <c r="F140" s="13"/>
      <c r="G140" s="13"/>
      <c r="H140" s="53"/>
      <c r="I140" s="53"/>
      <c r="J140" s="53"/>
      <c r="K140" s="53"/>
      <c r="L140" s="53"/>
      <c r="M140" s="53"/>
      <c r="N140" s="53"/>
      <c r="O140" s="53"/>
      <c r="P140" s="53"/>
      <c r="Q140" s="53"/>
      <c r="R140" s="53"/>
      <c r="S140" s="53"/>
      <c r="T140" s="54"/>
    </row>
    <row r="141" spans="2:20" x14ac:dyDescent="0.35">
      <c r="B141" s="52"/>
      <c r="C141" s="34">
        <v>2009</v>
      </c>
      <c r="D141" s="8">
        <v>496900</v>
      </c>
      <c r="E141" s="58"/>
      <c r="F141" s="58"/>
      <c r="G141" s="58"/>
      <c r="H141" s="53"/>
      <c r="I141" s="53"/>
      <c r="J141" s="53"/>
      <c r="K141" s="53"/>
      <c r="L141" s="53"/>
      <c r="M141" s="53"/>
      <c r="N141" s="53"/>
      <c r="O141" s="53"/>
      <c r="P141" s="53"/>
      <c r="Q141" s="53"/>
      <c r="R141" s="53"/>
      <c r="S141" s="53"/>
      <c r="T141" s="54"/>
    </row>
    <row r="142" spans="2:20" x14ac:dyDescent="0.35">
      <c r="B142" s="52"/>
      <c r="C142" s="34">
        <v>2010</v>
      </c>
      <c r="D142" s="8">
        <v>515000</v>
      </c>
      <c r="E142" s="58"/>
      <c r="F142" s="58"/>
      <c r="G142" s="58"/>
      <c r="H142" s="53"/>
      <c r="I142" s="53"/>
      <c r="J142" s="53"/>
      <c r="K142" s="53"/>
      <c r="L142" s="53"/>
      <c r="M142" s="53"/>
      <c r="N142" s="53"/>
      <c r="O142" s="53"/>
      <c r="P142" s="53"/>
      <c r="Q142" s="53"/>
      <c r="R142" s="53"/>
      <c r="S142" s="53"/>
      <c r="T142" s="54"/>
    </row>
    <row r="143" spans="2:20" x14ac:dyDescent="0.35">
      <c r="B143" s="52"/>
      <c r="C143" s="34">
        <v>2011</v>
      </c>
      <c r="D143" s="8">
        <v>535600</v>
      </c>
      <c r="E143" s="58"/>
      <c r="F143" s="58"/>
      <c r="G143" s="58"/>
      <c r="H143" s="53"/>
      <c r="I143" s="53"/>
      <c r="J143" s="53"/>
      <c r="K143" s="53"/>
      <c r="L143" s="53"/>
      <c r="M143" s="53"/>
      <c r="N143" s="53"/>
      <c r="O143" s="53"/>
      <c r="P143" s="53"/>
      <c r="Q143" s="53"/>
      <c r="R143" s="53"/>
      <c r="S143" s="53"/>
      <c r="T143" s="54"/>
    </row>
    <row r="144" spans="2:20" x14ac:dyDescent="0.35">
      <c r="B144" s="52"/>
      <c r="C144" s="34">
        <v>2012</v>
      </c>
      <c r="D144" s="8">
        <v>566700</v>
      </c>
      <c r="E144" s="58"/>
      <c r="F144" s="58"/>
      <c r="G144" s="58"/>
      <c r="H144" s="53"/>
      <c r="I144" s="53"/>
      <c r="J144" s="53"/>
      <c r="K144" s="53"/>
      <c r="L144" s="53"/>
      <c r="M144" s="53"/>
      <c r="N144" s="53"/>
      <c r="O144" s="53"/>
      <c r="P144" s="53"/>
      <c r="Q144" s="53"/>
      <c r="R144" s="53"/>
      <c r="S144" s="53"/>
      <c r="T144" s="54"/>
    </row>
    <row r="145" spans="2:20" x14ac:dyDescent="0.35">
      <c r="B145" s="52"/>
      <c r="C145" s="34">
        <v>2013</v>
      </c>
      <c r="D145" s="8">
        <v>589500</v>
      </c>
      <c r="E145" s="58"/>
      <c r="F145" s="58"/>
      <c r="G145" s="58"/>
      <c r="H145" s="53"/>
      <c r="I145" s="53"/>
      <c r="J145" s="53"/>
      <c r="K145" s="53"/>
      <c r="L145" s="53"/>
      <c r="M145" s="53"/>
      <c r="N145" s="53"/>
      <c r="O145" s="53"/>
      <c r="P145" s="53"/>
      <c r="Q145" s="53"/>
      <c r="R145" s="53"/>
      <c r="S145" s="53"/>
      <c r="T145" s="54"/>
    </row>
    <row r="146" spans="2:20" x14ac:dyDescent="0.35">
      <c r="B146" s="52"/>
      <c r="C146" s="34">
        <v>2014</v>
      </c>
      <c r="D146" s="8">
        <v>616000</v>
      </c>
      <c r="E146" s="53"/>
      <c r="F146" s="53"/>
      <c r="G146" s="53"/>
      <c r="H146" s="53"/>
      <c r="I146" s="53"/>
      <c r="J146" s="53"/>
      <c r="K146" s="53"/>
      <c r="L146" s="53"/>
      <c r="M146" s="53"/>
      <c r="N146" s="53"/>
      <c r="O146" s="53"/>
      <c r="P146" s="53"/>
      <c r="Q146" s="53"/>
      <c r="R146" s="53"/>
      <c r="S146" s="53"/>
      <c r="T146" s="54"/>
    </row>
    <row r="147" spans="2:20" x14ac:dyDescent="0.35">
      <c r="B147" s="52"/>
      <c r="C147" s="34">
        <v>2015</v>
      </c>
      <c r="D147" s="8">
        <v>644350</v>
      </c>
      <c r="E147" s="53"/>
      <c r="F147" s="53"/>
      <c r="G147" s="53"/>
      <c r="H147" s="53"/>
      <c r="I147" s="53"/>
      <c r="J147" s="53"/>
      <c r="K147" s="53"/>
      <c r="L147" s="53"/>
      <c r="M147" s="53"/>
      <c r="N147" s="53"/>
      <c r="O147" s="53"/>
      <c r="P147" s="53"/>
      <c r="Q147" s="53"/>
      <c r="R147" s="53"/>
      <c r="S147" s="53"/>
      <c r="T147" s="54"/>
    </row>
    <row r="148" spans="2:20" x14ac:dyDescent="0.35">
      <c r="B148" s="52"/>
      <c r="C148" s="34">
        <v>2016</v>
      </c>
      <c r="D148" s="8">
        <v>689455</v>
      </c>
      <c r="E148" s="53"/>
      <c r="F148" s="53"/>
      <c r="G148" s="53"/>
      <c r="H148" s="53"/>
      <c r="I148" s="53"/>
      <c r="J148" s="53"/>
      <c r="K148" s="53"/>
      <c r="L148" s="53"/>
      <c r="M148" s="53"/>
      <c r="N148" s="53"/>
      <c r="O148" s="53"/>
      <c r="P148" s="53"/>
      <c r="Q148" s="53"/>
      <c r="R148" s="53"/>
      <c r="S148" s="53"/>
      <c r="T148" s="54"/>
    </row>
    <row r="149" spans="2:20" x14ac:dyDescent="0.35">
      <c r="B149" s="52"/>
      <c r="C149" s="34">
        <v>2017</v>
      </c>
      <c r="D149" s="8">
        <v>737717</v>
      </c>
      <c r="E149" s="53"/>
      <c r="F149" s="53"/>
      <c r="G149" s="53"/>
      <c r="H149" s="53"/>
      <c r="I149" s="53"/>
      <c r="J149" s="53"/>
      <c r="K149" s="53"/>
      <c r="L149" s="53"/>
      <c r="M149" s="53"/>
      <c r="N149" s="53"/>
      <c r="O149" s="53"/>
      <c r="P149" s="53"/>
      <c r="Q149" s="53"/>
      <c r="R149" s="53"/>
      <c r="S149" s="53"/>
      <c r="T149" s="54"/>
    </row>
    <row r="150" spans="2:20" x14ac:dyDescent="0.35">
      <c r="B150" s="52"/>
      <c r="C150" s="34">
        <v>2018</v>
      </c>
      <c r="D150" s="8">
        <v>781242</v>
      </c>
      <c r="E150" s="53"/>
      <c r="F150" s="53"/>
      <c r="G150" s="53"/>
      <c r="H150" s="53"/>
      <c r="I150" s="53"/>
      <c r="J150" s="53"/>
      <c r="K150" s="53"/>
      <c r="L150" s="53"/>
      <c r="M150" s="53"/>
      <c r="N150" s="53"/>
      <c r="O150" s="53"/>
      <c r="P150" s="53"/>
      <c r="Q150" s="53"/>
      <c r="R150" s="53"/>
      <c r="S150" s="53"/>
      <c r="T150" s="54"/>
    </row>
    <row r="151" spans="2:20" ht="24" thickBot="1" x14ac:dyDescent="0.4">
      <c r="B151" s="89"/>
      <c r="C151" s="90"/>
      <c r="D151" s="90"/>
      <c r="E151" s="90"/>
      <c r="F151" s="90"/>
      <c r="G151" s="90"/>
      <c r="H151" s="90"/>
      <c r="I151" s="90"/>
      <c r="J151" s="90"/>
      <c r="K151" s="90"/>
      <c r="L151" s="90"/>
      <c r="M151" s="90"/>
      <c r="N151" s="90"/>
      <c r="O151" s="90"/>
      <c r="P151" s="90"/>
      <c r="Q151" s="90"/>
      <c r="R151" s="90"/>
      <c r="S151" s="90"/>
      <c r="T151" s="91"/>
    </row>
    <row r="152" spans="2:20" x14ac:dyDescent="0.35">
      <c r="B152" s="53"/>
      <c r="C152" s="53"/>
      <c r="D152" s="53"/>
      <c r="E152" s="53"/>
      <c r="F152" s="53"/>
      <c r="G152" s="53"/>
      <c r="H152" s="53"/>
      <c r="I152" s="53"/>
      <c r="J152" s="53"/>
      <c r="K152" s="53"/>
      <c r="L152" s="53"/>
      <c r="M152" s="53"/>
      <c r="N152" s="53"/>
      <c r="O152" s="53"/>
      <c r="P152" s="53"/>
      <c r="Q152" s="53"/>
      <c r="R152" s="53"/>
      <c r="S152" s="53"/>
      <c r="T152" s="53"/>
    </row>
    <row r="153" spans="2:20" x14ac:dyDescent="0.35">
      <c r="B153" s="53"/>
      <c r="C153" s="53"/>
      <c r="D153" s="53"/>
      <c r="E153" s="53"/>
      <c r="F153" s="53"/>
      <c r="G153" s="53"/>
      <c r="H153" s="53"/>
      <c r="I153" s="53"/>
      <c r="J153" s="53"/>
      <c r="K153" s="53"/>
      <c r="L153" s="53"/>
      <c r="M153" s="53"/>
      <c r="N153" s="53"/>
      <c r="O153" s="53"/>
      <c r="P153" s="53"/>
      <c r="Q153" s="53"/>
      <c r="R153" s="53"/>
      <c r="S153" s="53"/>
      <c r="T153" s="53"/>
    </row>
    <row r="154" spans="2:20" x14ac:dyDescent="0.35">
      <c r="B154" s="53"/>
      <c r="C154" s="53"/>
      <c r="D154" s="53"/>
      <c r="E154" s="53"/>
      <c r="F154" s="53"/>
      <c r="G154" s="53"/>
      <c r="H154" s="53"/>
      <c r="I154" s="53"/>
      <c r="J154" s="53"/>
      <c r="K154" s="53"/>
      <c r="L154" s="53"/>
      <c r="M154" s="53"/>
      <c r="N154" s="53"/>
      <c r="O154" s="53"/>
      <c r="P154" s="53"/>
      <c r="Q154" s="53"/>
      <c r="R154" s="53"/>
      <c r="S154" s="53"/>
      <c r="T154" s="53"/>
    </row>
    <row r="155" spans="2:20" x14ac:dyDescent="0.35">
      <c r="B155" s="53"/>
      <c r="C155" s="53"/>
      <c r="D155" s="53"/>
      <c r="E155" s="53"/>
      <c r="F155" s="53"/>
      <c r="G155" s="53"/>
      <c r="H155" s="53"/>
      <c r="I155" s="53"/>
      <c r="J155" s="53"/>
      <c r="K155" s="53"/>
      <c r="L155" s="53"/>
      <c r="M155" s="53"/>
      <c r="N155" s="53"/>
      <c r="O155" s="53"/>
      <c r="P155" s="53"/>
      <c r="Q155" s="53"/>
      <c r="R155" s="53"/>
      <c r="S155" s="53"/>
      <c r="T155" s="53"/>
    </row>
    <row r="156" spans="2:20" x14ac:dyDescent="0.35">
      <c r="B156" s="53"/>
      <c r="C156" s="53"/>
      <c r="D156" s="53"/>
      <c r="E156" s="53"/>
      <c r="F156" s="53"/>
      <c r="G156" s="53"/>
      <c r="H156" s="53"/>
      <c r="I156" s="53"/>
      <c r="J156" s="53"/>
      <c r="K156" s="53"/>
      <c r="L156" s="53"/>
      <c r="M156" s="53"/>
      <c r="N156" s="53"/>
      <c r="O156" s="53"/>
      <c r="P156" s="53"/>
      <c r="Q156" s="53"/>
      <c r="R156" s="53"/>
      <c r="S156" s="53"/>
      <c r="T156" s="53"/>
    </row>
  </sheetData>
  <protectedRanges>
    <protectedRange sqref="N133:N138" name="Rango1_2_1"/>
  </protectedRanges>
  <mergeCells count="158">
    <mergeCell ref="F11:P11"/>
    <mergeCell ref="F12:P12"/>
    <mergeCell ref="I14:J14"/>
    <mergeCell ref="I15:J15"/>
    <mergeCell ref="I16:J16"/>
    <mergeCell ref="I17:J17"/>
    <mergeCell ref="B1:R2"/>
    <mergeCell ref="B3:R4"/>
    <mergeCell ref="B5:D6"/>
    <mergeCell ref="E5:R6"/>
    <mergeCell ref="B8:T9"/>
    <mergeCell ref="F10:P10"/>
    <mergeCell ref="F25:G25"/>
    <mergeCell ref="I25:J25"/>
    <mergeCell ref="M25:O25"/>
    <mergeCell ref="F26:G26"/>
    <mergeCell ref="I26:J26"/>
    <mergeCell ref="M26:O26"/>
    <mergeCell ref="I18:J18"/>
    <mergeCell ref="F21:H22"/>
    <mergeCell ref="I21:P22"/>
    <mergeCell ref="F24:H24"/>
    <mergeCell ref="I24:J24"/>
    <mergeCell ref="L24:M24"/>
    <mergeCell ref="N24:P24"/>
    <mergeCell ref="F31:G31"/>
    <mergeCell ref="I31:J31"/>
    <mergeCell ref="M31:O31"/>
    <mergeCell ref="I33:J33"/>
    <mergeCell ref="K33:L33"/>
    <mergeCell ref="M33:O33"/>
    <mergeCell ref="F27:G27"/>
    <mergeCell ref="I27:J27"/>
    <mergeCell ref="M27:O27"/>
    <mergeCell ref="F30:G30"/>
    <mergeCell ref="I30:J30"/>
    <mergeCell ref="M30:O30"/>
    <mergeCell ref="F43:H44"/>
    <mergeCell ref="I43:P44"/>
    <mergeCell ref="F46:H46"/>
    <mergeCell ref="I46:J46"/>
    <mergeCell ref="K46:L46"/>
    <mergeCell ref="M46:O46"/>
    <mergeCell ref="F35:P35"/>
    <mergeCell ref="I37:J37"/>
    <mergeCell ref="I38:J38"/>
    <mergeCell ref="I39:J39"/>
    <mergeCell ref="I40:J40"/>
    <mergeCell ref="I41:J41"/>
    <mergeCell ref="F49:G49"/>
    <mergeCell ref="I49:J49"/>
    <mergeCell ref="M49:O49"/>
    <mergeCell ref="F50:P50"/>
    <mergeCell ref="I51:J51"/>
    <mergeCell ref="L51:M51"/>
    <mergeCell ref="N51:P51"/>
    <mergeCell ref="F47:G47"/>
    <mergeCell ref="I47:J47"/>
    <mergeCell ref="M47:O47"/>
    <mergeCell ref="F48:G48"/>
    <mergeCell ref="I48:J48"/>
    <mergeCell ref="M48:O48"/>
    <mergeCell ref="I60:J60"/>
    <mergeCell ref="F62:H63"/>
    <mergeCell ref="I62:P63"/>
    <mergeCell ref="F65:H65"/>
    <mergeCell ref="I65:J65"/>
    <mergeCell ref="K65:L65"/>
    <mergeCell ref="M65:O65"/>
    <mergeCell ref="F53:P53"/>
    <mergeCell ref="I55:J55"/>
    <mergeCell ref="I56:J56"/>
    <mergeCell ref="I57:J57"/>
    <mergeCell ref="I58:J58"/>
    <mergeCell ref="I59:J59"/>
    <mergeCell ref="F69:G69"/>
    <mergeCell ref="I69:J69"/>
    <mergeCell ref="M69:O69"/>
    <mergeCell ref="F70:P70"/>
    <mergeCell ref="I71:J71"/>
    <mergeCell ref="L71:M71"/>
    <mergeCell ref="N71:P71"/>
    <mergeCell ref="F66:G66"/>
    <mergeCell ref="I66:J66"/>
    <mergeCell ref="M66:O66"/>
    <mergeCell ref="F67:G67"/>
    <mergeCell ref="I67:J67"/>
    <mergeCell ref="M67:O67"/>
    <mergeCell ref="K83:N83"/>
    <mergeCell ref="B76:T76"/>
    <mergeCell ref="B77:T78"/>
    <mergeCell ref="B79:J79"/>
    <mergeCell ref="K79:N79"/>
    <mergeCell ref="P79:R85"/>
    <mergeCell ref="B80:D80"/>
    <mergeCell ref="F80:H80"/>
    <mergeCell ref="K80:N80"/>
    <mergeCell ref="B81:D81"/>
    <mergeCell ref="F81:H81"/>
    <mergeCell ref="P89:P91"/>
    <mergeCell ref="Q89:Q91"/>
    <mergeCell ref="R89:R90"/>
    <mergeCell ref="S89:S90"/>
    <mergeCell ref="T89:T90"/>
    <mergeCell ref="G90:G91"/>
    <mergeCell ref="J89:J91"/>
    <mergeCell ref="K89:K91"/>
    <mergeCell ref="L89:L91"/>
    <mergeCell ref="M89:M91"/>
    <mergeCell ref="N89:N91"/>
    <mergeCell ref="O89:O91"/>
    <mergeCell ref="H89:H91"/>
    <mergeCell ref="I89:I91"/>
    <mergeCell ref="X94:AT96"/>
    <mergeCell ref="B107:J107"/>
    <mergeCell ref="N107:N109"/>
    <mergeCell ref="P107:R109"/>
    <mergeCell ref="B108:J108"/>
    <mergeCell ref="B109:J109"/>
    <mergeCell ref="K107:M107"/>
    <mergeCell ref="K108:M108"/>
    <mergeCell ref="K109:M109"/>
    <mergeCell ref="O107:O109"/>
    <mergeCell ref="P113:R113"/>
    <mergeCell ref="B114:M114"/>
    <mergeCell ref="P114:R114"/>
    <mergeCell ref="B115:N115"/>
    <mergeCell ref="P115:R115"/>
    <mergeCell ref="P110:R110"/>
    <mergeCell ref="X110:AT111"/>
    <mergeCell ref="B111:M111"/>
    <mergeCell ref="P111:R111"/>
    <mergeCell ref="B112:M112"/>
    <mergeCell ref="P112:R112"/>
    <mergeCell ref="C127:D127"/>
    <mergeCell ref="F68:G68"/>
    <mergeCell ref="I68:J68"/>
    <mergeCell ref="M68:O68"/>
    <mergeCell ref="F28:G28"/>
    <mergeCell ref="I28:J28"/>
    <mergeCell ref="M28:O28"/>
    <mergeCell ref="F29:G29"/>
    <mergeCell ref="I29:J29"/>
    <mergeCell ref="M29:O29"/>
    <mergeCell ref="B113:M113"/>
    <mergeCell ref="B84:J84"/>
    <mergeCell ref="K84:N84"/>
    <mergeCell ref="B85:J85"/>
    <mergeCell ref="K85:N85"/>
    <mergeCell ref="C89:C91"/>
    <mergeCell ref="D89:D91"/>
    <mergeCell ref="E89:E91"/>
    <mergeCell ref="F89:F91"/>
    <mergeCell ref="K81:N81"/>
    <mergeCell ref="B82:D82"/>
    <mergeCell ref="F82:H82"/>
    <mergeCell ref="K82:N82"/>
    <mergeCell ref="B83:J83"/>
  </mergeCells>
  <conditionalFormatting sqref="N107 O80:O84">
    <cfRule type="containsText" dxfId="12" priority="1" operator="containsText" text="NO  CUMPLE">
      <formula>NOT(ISERROR(SEARCH("NO  CUMPLE",N80)))</formula>
    </cfRule>
    <cfRule type="containsText" dxfId="11" priority="2" operator="containsText" text="CUMPLE">
      <formula>NOT(ISERROR(SEARCH("CUMPLE",N80)))</formula>
    </cfRule>
  </conditionalFormatting>
  <dataValidations count="1">
    <dataValidation type="list" allowBlank="1" showInputMessage="1" showErrorMessage="1" sqref="N133:N138">
      <formula1>$BD$209:$BD$210</formula1>
    </dataValidation>
  </dataValidation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AT156"/>
  <sheetViews>
    <sheetView topLeftCell="J79" zoomScale="40" zoomScaleNormal="40" workbookViewId="0">
      <selection activeCell="B3" sqref="B3:R4"/>
    </sheetView>
  </sheetViews>
  <sheetFormatPr baseColWidth="10" defaultRowHeight="23.25" x14ac:dyDescent="0.35"/>
  <cols>
    <col min="1" max="2" width="11.42578125" style="47"/>
    <col min="3" max="3" width="17.7109375" style="47" customWidth="1"/>
    <col min="4" max="4" width="42.5703125" style="47" customWidth="1"/>
    <col min="5" max="5" width="31.5703125" style="47" customWidth="1"/>
    <col min="6" max="6" width="39.140625" style="47" customWidth="1"/>
    <col min="7" max="7" width="21.140625" style="47" customWidth="1"/>
    <col min="8" max="8" width="63.42578125" style="47" customWidth="1"/>
    <col min="9" max="10" width="43.85546875" style="47" customWidth="1"/>
    <col min="11" max="11" width="32.7109375" style="47" customWidth="1"/>
    <col min="12" max="12" width="39.5703125" style="47" customWidth="1"/>
    <col min="13" max="15" width="32.7109375" style="47" customWidth="1"/>
    <col min="16" max="16" width="33.140625" style="47" customWidth="1"/>
    <col min="17" max="17" width="44.42578125" style="47" customWidth="1"/>
    <col min="18" max="18" width="62.42578125" style="47" bestFit="1" customWidth="1"/>
    <col min="19" max="19" width="31.28515625" style="47" bestFit="1" customWidth="1"/>
    <col min="20" max="20" width="67" style="47" customWidth="1"/>
    <col min="21" max="22" width="11.42578125" style="47"/>
    <col min="23" max="23" width="76.85546875" style="47" customWidth="1"/>
    <col min="24" max="16384" width="11.42578125" style="47"/>
  </cols>
  <sheetData>
    <row r="1" spans="2:20" x14ac:dyDescent="0.35">
      <c r="B1" s="208" t="s">
        <v>108</v>
      </c>
      <c r="C1" s="209"/>
      <c r="D1" s="209"/>
      <c r="E1" s="209"/>
      <c r="F1" s="209"/>
      <c r="G1" s="209"/>
      <c r="H1" s="209"/>
      <c r="I1" s="209"/>
      <c r="J1" s="209"/>
      <c r="K1" s="209"/>
      <c r="L1" s="209"/>
      <c r="M1" s="209"/>
      <c r="N1" s="209"/>
      <c r="O1" s="209"/>
      <c r="P1" s="209"/>
      <c r="Q1" s="209"/>
      <c r="R1" s="210"/>
      <c r="S1" s="45"/>
      <c r="T1" s="46"/>
    </row>
    <row r="2" spans="2:20" ht="24" thickBot="1" x14ac:dyDescent="0.4">
      <c r="B2" s="211"/>
      <c r="C2" s="212"/>
      <c r="D2" s="212"/>
      <c r="E2" s="212"/>
      <c r="F2" s="212"/>
      <c r="G2" s="212"/>
      <c r="H2" s="212"/>
      <c r="I2" s="212"/>
      <c r="J2" s="212"/>
      <c r="K2" s="212"/>
      <c r="L2" s="212"/>
      <c r="M2" s="212"/>
      <c r="N2" s="212"/>
      <c r="O2" s="212"/>
      <c r="P2" s="212"/>
      <c r="Q2" s="212"/>
      <c r="R2" s="213"/>
      <c r="S2" s="48"/>
      <c r="T2" s="49"/>
    </row>
    <row r="3" spans="2:20" x14ac:dyDescent="0.35">
      <c r="B3" s="214" t="s">
        <v>241</v>
      </c>
      <c r="C3" s="215"/>
      <c r="D3" s="215"/>
      <c r="E3" s="215"/>
      <c r="F3" s="215"/>
      <c r="G3" s="215"/>
      <c r="H3" s="215"/>
      <c r="I3" s="215"/>
      <c r="J3" s="215"/>
      <c r="K3" s="215"/>
      <c r="L3" s="215"/>
      <c r="M3" s="215"/>
      <c r="N3" s="215"/>
      <c r="O3" s="215"/>
      <c r="P3" s="215"/>
      <c r="Q3" s="215"/>
      <c r="R3" s="216"/>
      <c r="S3" s="48"/>
      <c r="T3" s="49"/>
    </row>
    <row r="4" spans="2:20" ht="38.25" customHeight="1" x14ac:dyDescent="0.35">
      <c r="B4" s="217"/>
      <c r="C4" s="218"/>
      <c r="D4" s="218"/>
      <c r="E4" s="218"/>
      <c r="F4" s="218"/>
      <c r="G4" s="218"/>
      <c r="H4" s="218"/>
      <c r="I4" s="218"/>
      <c r="J4" s="218"/>
      <c r="K4" s="218"/>
      <c r="L4" s="218"/>
      <c r="M4" s="218"/>
      <c r="N4" s="218"/>
      <c r="O4" s="218"/>
      <c r="P4" s="218"/>
      <c r="Q4" s="218"/>
      <c r="R4" s="219"/>
      <c r="S4" s="48"/>
      <c r="T4" s="49"/>
    </row>
    <row r="5" spans="2:20" x14ac:dyDescent="0.35">
      <c r="B5" s="220" t="s">
        <v>35</v>
      </c>
      <c r="C5" s="221"/>
      <c r="D5" s="221"/>
      <c r="E5" s="348" t="s">
        <v>154</v>
      </c>
      <c r="F5" s="349"/>
      <c r="G5" s="349"/>
      <c r="H5" s="349"/>
      <c r="I5" s="349"/>
      <c r="J5" s="349"/>
      <c r="K5" s="349"/>
      <c r="L5" s="349"/>
      <c r="M5" s="349"/>
      <c r="N5" s="349"/>
      <c r="O5" s="349"/>
      <c r="P5" s="349"/>
      <c r="Q5" s="349"/>
      <c r="R5" s="350"/>
      <c r="S5" s="48"/>
      <c r="T5" s="49"/>
    </row>
    <row r="6" spans="2:20" ht="24" thickBot="1" x14ac:dyDescent="0.4">
      <c r="B6" s="211"/>
      <c r="C6" s="212"/>
      <c r="D6" s="212"/>
      <c r="E6" s="351"/>
      <c r="F6" s="352"/>
      <c r="G6" s="352"/>
      <c r="H6" s="352"/>
      <c r="I6" s="352"/>
      <c r="J6" s="352"/>
      <c r="K6" s="352"/>
      <c r="L6" s="352"/>
      <c r="M6" s="352"/>
      <c r="N6" s="352"/>
      <c r="O6" s="352"/>
      <c r="P6" s="352"/>
      <c r="Q6" s="352"/>
      <c r="R6" s="353"/>
      <c r="S6" s="50"/>
      <c r="T6" s="51"/>
    </row>
    <row r="7" spans="2:20" ht="24" thickBot="1" x14ac:dyDescent="0.4">
      <c r="B7" s="52"/>
      <c r="C7" s="53"/>
      <c r="D7" s="53"/>
      <c r="E7" s="53"/>
      <c r="F7" s="53"/>
      <c r="G7" s="53"/>
      <c r="H7" s="53"/>
      <c r="I7" s="53"/>
      <c r="J7" s="53"/>
      <c r="K7" s="53"/>
      <c r="L7" s="53"/>
      <c r="M7" s="53"/>
      <c r="N7" s="53"/>
      <c r="O7" s="53"/>
      <c r="P7" s="53"/>
      <c r="Q7" s="53"/>
      <c r="R7" s="53"/>
      <c r="S7" s="53"/>
      <c r="T7" s="54"/>
    </row>
    <row r="8" spans="2:20" x14ac:dyDescent="0.35">
      <c r="B8" s="228" t="s">
        <v>26</v>
      </c>
      <c r="C8" s="229"/>
      <c r="D8" s="229"/>
      <c r="E8" s="229"/>
      <c r="F8" s="229"/>
      <c r="G8" s="229"/>
      <c r="H8" s="229"/>
      <c r="I8" s="229"/>
      <c r="J8" s="229"/>
      <c r="K8" s="229"/>
      <c r="L8" s="229"/>
      <c r="M8" s="229"/>
      <c r="N8" s="229"/>
      <c r="O8" s="229"/>
      <c r="P8" s="229"/>
      <c r="Q8" s="229"/>
      <c r="R8" s="229"/>
      <c r="S8" s="229"/>
      <c r="T8" s="230"/>
    </row>
    <row r="9" spans="2:20" ht="24" thickBot="1" x14ac:dyDescent="0.4">
      <c r="B9" s="231"/>
      <c r="C9" s="232"/>
      <c r="D9" s="232"/>
      <c r="E9" s="232"/>
      <c r="F9" s="232"/>
      <c r="G9" s="232"/>
      <c r="H9" s="232"/>
      <c r="I9" s="232"/>
      <c r="J9" s="232"/>
      <c r="K9" s="232"/>
      <c r="L9" s="232"/>
      <c r="M9" s="232"/>
      <c r="N9" s="232"/>
      <c r="O9" s="232"/>
      <c r="P9" s="232"/>
      <c r="Q9" s="232"/>
      <c r="R9" s="232"/>
      <c r="S9" s="232"/>
      <c r="T9" s="233"/>
    </row>
    <row r="10" spans="2:20" x14ac:dyDescent="0.35">
      <c r="B10" s="3"/>
      <c r="C10" s="4"/>
      <c r="D10" s="4"/>
      <c r="E10" s="4"/>
      <c r="F10" s="234" t="s">
        <v>44</v>
      </c>
      <c r="G10" s="235"/>
      <c r="H10" s="235"/>
      <c r="I10" s="235"/>
      <c r="J10" s="235"/>
      <c r="K10" s="235"/>
      <c r="L10" s="235"/>
      <c r="M10" s="235"/>
      <c r="N10" s="235"/>
      <c r="O10" s="235"/>
      <c r="P10" s="236"/>
      <c r="Q10" s="4"/>
      <c r="R10" s="4"/>
      <c r="S10" s="4"/>
      <c r="T10" s="19"/>
    </row>
    <row r="11" spans="2:20" x14ac:dyDescent="0.35">
      <c r="B11" s="3"/>
      <c r="C11" s="4"/>
      <c r="D11" s="4"/>
      <c r="E11" s="4"/>
      <c r="F11" s="243"/>
      <c r="G11" s="244"/>
      <c r="H11" s="244"/>
      <c r="I11" s="244"/>
      <c r="J11" s="244"/>
      <c r="K11" s="244"/>
      <c r="L11" s="244"/>
      <c r="M11" s="244"/>
      <c r="N11" s="244"/>
      <c r="O11" s="244"/>
      <c r="P11" s="245"/>
      <c r="Q11" s="4"/>
      <c r="R11" s="4"/>
      <c r="S11" s="4"/>
      <c r="T11" s="19"/>
    </row>
    <row r="12" spans="2:20" x14ac:dyDescent="0.35">
      <c r="B12" s="3"/>
      <c r="C12" s="4"/>
      <c r="D12" s="4"/>
      <c r="E12" s="4"/>
      <c r="F12" s="246" t="s">
        <v>60</v>
      </c>
      <c r="G12" s="247"/>
      <c r="H12" s="247"/>
      <c r="I12" s="247"/>
      <c r="J12" s="247"/>
      <c r="K12" s="248"/>
      <c r="L12" s="248"/>
      <c r="M12" s="247"/>
      <c r="N12" s="247"/>
      <c r="O12" s="247"/>
      <c r="P12" s="249"/>
      <c r="Q12" s="4"/>
      <c r="R12" s="4"/>
      <c r="S12" s="4"/>
      <c r="T12" s="19"/>
    </row>
    <row r="13" spans="2:20" ht="55.5" customHeight="1" x14ac:dyDescent="0.35">
      <c r="B13" s="3"/>
      <c r="C13" s="4"/>
      <c r="D13" s="4"/>
      <c r="E13" s="4"/>
      <c r="F13" s="55"/>
      <c r="G13" s="55"/>
      <c r="H13" s="55"/>
      <c r="I13" s="56"/>
      <c r="J13" s="56"/>
      <c r="K13" s="57"/>
      <c r="L13" s="57" t="s">
        <v>45</v>
      </c>
      <c r="M13" s="55"/>
      <c r="N13" s="55"/>
      <c r="O13" s="55"/>
      <c r="P13" s="55"/>
      <c r="Q13" s="4"/>
      <c r="R13" s="4"/>
      <c r="S13" s="4"/>
      <c r="T13" s="19"/>
    </row>
    <row r="14" spans="2:20" ht="65.25" customHeight="1" x14ac:dyDescent="0.35">
      <c r="B14" s="3"/>
      <c r="C14" s="4"/>
      <c r="D14" s="4"/>
      <c r="E14" s="4"/>
      <c r="F14" s="58"/>
      <c r="G14" s="59"/>
      <c r="H14" s="59"/>
      <c r="I14" s="237" t="s">
        <v>46</v>
      </c>
      <c r="J14" s="237"/>
      <c r="K14" s="60" t="s">
        <v>155</v>
      </c>
      <c r="L14" s="61"/>
      <c r="M14" s="58"/>
      <c r="N14" s="59"/>
      <c r="O14" s="59"/>
      <c r="P14" s="59"/>
      <c r="Q14" s="4"/>
      <c r="R14" s="4"/>
      <c r="S14" s="4"/>
      <c r="T14" s="19"/>
    </row>
    <row r="15" spans="2:20" ht="44.25" customHeight="1" x14ac:dyDescent="0.35">
      <c r="B15" s="3"/>
      <c r="C15" s="4"/>
      <c r="D15" s="4"/>
      <c r="E15" s="4"/>
      <c r="F15" s="59"/>
      <c r="G15" s="59"/>
      <c r="H15" s="59"/>
      <c r="I15" s="237" t="s">
        <v>111</v>
      </c>
      <c r="J15" s="237"/>
      <c r="K15" s="60" t="s">
        <v>57</v>
      </c>
      <c r="L15" s="103" t="s">
        <v>19</v>
      </c>
      <c r="M15" s="59"/>
      <c r="N15" s="59"/>
      <c r="O15" s="59"/>
      <c r="P15" s="59"/>
      <c r="Q15" s="4"/>
      <c r="R15" s="4"/>
      <c r="S15" s="4"/>
      <c r="T15" s="19"/>
    </row>
    <row r="16" spans="2:20" ht="94.5" customHeight="1" x14ac:dyDescent="0.35">
      <c r="B16" s="3"/>
      <c r="C16" s="4"/>
      <c r="D16" s="4"/>
      <c r="E16" s="4"/>
      <c r="F16" s="55"/>
      <c r="G16" s="55"/>
      <c r="H16" s="55"/>
      <c r="I16" s="237" t="s">
        <v>110</v>
      </c>
      <c r="J16" s="237"/>
      <c r="K16" s="61" t="s">
        <v>156</v>
      </c>
      <c r="L16" s="103" t="s">
        <v>19</v>
      </c>
      <c r="M16" s="55"/>
      <c r="N16" s="55"/>
      <c r="O16" s="55"/>
      <c r="P16" s="55"/>
      <c r="Q16" s="4"/>
      <c r="R16" s="4"/>
      <c r="S16" s="4"/>
      <c r="T16" s="19"/>
    </row>
    <row r="17" spans="2:20" ht="75.75" customHeight="1" x14ac:dyDescent="0.35">
      <c r="B17" s="3"/>
      <c r="C17" s="4"/>
      <c r="D17" s="4"/>
      <c r="E17" s="4"/>
      <c r="F17" s="55"/>
      <c r="G17" s="55"/>
      <c r="H17" s="55"/>
      <c r="I17" s="237" t="s">
        <v>48</v>
      </c>
      <c r="J17" s="237"/>
      <c r="K17" s="61" t="s">
        <v>49</v>
      </c>
      <c r="L17" s="103" t="s">
        <v>19</v>
      </c>
      <c r="M17" s="55"/>
      <c r="N17" s="55"/>
      <c r="O17" s="55"/>
      <c r="P17" s="55"/>
      <c r="Q17" s="4"/>
      <c r="R17" s="4"/>
      <c r="S17" s="4"/>
      <c r="T17" s="19"/>
    </row>
    <row r="18" spans="2:20" ht="42" customHeight="1" x14ac:dyDescent="0.35">
      <c r="B18" s="3"/>
      <c r="C18" s="4"/>
      <c r="D18" s="4"/>
      <c r="E18" s="4"/>
      <c r="F18" s="55"/>
      <c r="G18" s="55"/>
      <c r="H18" s="55"/>
      <c r="I18" s="237" t="s">
        <v>76</v>
      </c>
      <c r="J18" s="237"/>
      <c r="K18" s="61" t="s">
        <v>58</v>
      </c>
      <c r="L18" s="103" t="s">
        <v>19</v>
      </c>
      <c r="M18" s="55"/>
      <c r="N18" s="55"/>
      <c r="O18" s="55"/>
      <c r="P18" s="55"/>
      <c r="Q18" s="4"/>
      <c r="R18" s="4"/>
      <c r="S18" s="4"/>
      <c r="T18" s="19"/>
    </row>
    <row r="19" spans="2:20" x14ac:dyDescent="0.35">
      <c r="B19" s="3"/>
      <c r="C19" s="4"/>
      <c r="D19" s="4"/>
      <c r="E19" s="4"/>
      <c r="F19" s="55"/>
      <c r="G19" s="55"/>
      <c r="H19" s="55"/>
      <c r="I19" s="55"/>
      <c r="J19" s="55"/>
      <c r="K19" s="55"/>
      <c r="L19" s="55"/>
      <c r="M19" s="55"/>
      <c r="N19" s="55"/>
      <c r="O19" s="55"/>
      <c r="P19" s="55"/>
      <c r="Q19" s="4"/>
      <c r="R19" s="4"/>
      <c r="S19" s="4"/>
      <c r="T19" s="19"/>
    </row>
    <row r="20" spans="2:20" x14ac:dyDescent="0.35">
      <c r="B20" s="3"/>
      <c r="C20" s="4"/>
      <c r="D20" s="4"/>
      <c r="E20" s="4"/>
      <c r="F20" s="55"/>
      <c r="G20" s="55"/>
      <c r="H20" s="55"/>
      <c r="I20" s="55"/>
      <c r="J20" s="55"/>
      <c r="K20" s="55"/>
      <c r="L20" s="55"/>
      <c r="M20" s="55"/>
      <c r="N20" s="55"/>
      <c r="O20" s="55"/>
      <c r="P20" s="55"/>
      <c r="Q20" s="4"/>
      <c r="R20" s="4"/>
      <c r="S20" s="4"/>
      <c r="T20" s="19"/>
    </row>
    <row r="21" spans="2:20" x14ac:dyDescent="0.35">
      <c r="B21" s="3"/>
      <c r="C21" s="4"/>
      <c r="D21" s="4"/>
      <c r="E21" s="4"/>
      <c r="F21" s="238" t="s">
        <v>51</v>
      </c>
      <c r="G21" s="238"/>
      <c r="H21" s="238"/>
      <c r="I21" s="239" t="s">
        <v>72</v>
      </c>
      <c r="J21" s="239"/>
      <c r="K21" s="239"/>
      <c r="L21" s="239"/>
      <c r="M21" s="239"/>
      <c r="N21" s="239"/>
      <c r="O21" s="239"/>
      <c r="P21" s="239"/>
      <c r="Q21" s="4"/>
      <c r="R21" s="4"/>
      <c r="S21" s="4"/>
      <c r="T21" s="19"/>
    </row>
    <row r="22" spans="2:20" x14ac:dyDescent="0.35">
      <c r="B22" s="3"/>
      <c r="C22" s="4"/>
      <c r="D22" s="4"/>
      <c r="E22" s="4"/>
      <c r="F22" s="238"/>
      <c r="G22" s="238"/>
      <c r="H22" s="238"/>
      <c r="I22" s="239"/>
      <c r="J22" s="239"/>
      <c r="K22" s="239"/>
      <c r="L22" s="239"/>
      <c r="M22" s="239"/>
      <c r="N22" s="239"/>
      <c r="O22" s="239"/>
      <c r="P22" s="239"/>
      <c r="Q22" s="4"/>
      <c r="R22" s="4"/>
      <c r="S22" s="4"/>
      <c r="T22" s="19"/>
    </row>
    <row r="23" spans="2:20" x14ac:dyDescent="0.35">
      <c r="B23" s="3"/>
      <c r="C23" s="4"/>
      <c r="D23" s="4"/>
      <c r="E23" s="4"/>
      <c r="F23" s="63"/>
      <c r="G23" s="63"/>
      <c r="H23" s="63"/>
      <c r="I23" s="63"/>
      <c r="J23" s="63"/>
      <c r="K23" s="63"/>
      <c r="L23" s="63"/>
      <c r="M23" s="63"/>
      <c r="N23" s="64"/>
      <c r="O23" s="64"/>
      <c r="P23" s="64"/>
      <c r="Q23" s="4"/>
      <c r="R23" s="4"/>
      <c r="S23" s="4"/>
      <c r="T23" s="19"/>
    </row>
    <row r="24" spans="2:20" x14ac:dyDescent="0.35">
      <c r="B24" s="3"/>
      <c r="C24" s="4"/>
      <c r="D24" s="4"/>
      <c r="E24" s="4"/>
      <c r="F24" s="240"/>
      <c r="G24" s="241"/>
      <c r="H24" s="242"/>
      <c r="I24" s="243" t="s">
        <v>53</v>
      </c>
      <c r="J24" s="245"/>
      <c r="K24" s="65"/>
      <c r="L24" s="243"/>
      <c r="M24" s="245"/>
      <c r="N24" s="243"/>
      <c r="O24" s="244"/>
      <c r="P24" s="245"/>
      <c r="Q24" s="4"/>
      <c r="R24" s="4"/>
      <c r="S24" s="4"/>
      <c r="T24" s="19"/>
    </row>
    <row r="25" spans="2:20" x14ac:dyDescent="0.35">
      <c r="B25" s="3"/>
      <c r="C25" s="4"/>
      <c r="D25" s="4"/>
      <c r="E25" s="4"/>
      <c r="F25" s="243" t="s">
        <v>55</v>
      </c>
      <c r="G25" s="245"/>
      <c r="H25" s="61" t="s">
        <v>56</v>
      </c>
      <c r="I25" s="256" t="s">
        <v>115</v>
      </c>
      <c r="J25" s="258"/>
      <c r="K25" s="61" t="s">
        <v>10</v>
      </c>
      <c r="L25" s="61" t="s">
        <v>11</v>
      </c>
      <c r="M25" s="259" t="s">
        <v>15</v>
      </c>
      <c r="N25" s="260"/>
      <c r="O25" s="261"/>
      <c r="P25" s="4"/>
      <c r="Q25" s="4"/>
      <c r="R25" s="4"/>
      <c r="S25" s="19"/>
    </row>
    <row r="26" spans="2:20" ht="49.5" customHeight="1" x14ac:dyDescent="0.35">
      <c r="B26" s="3"/>
      <c r="C26" s="4"/>
      <c r="D26" s="4"/>
      <c r="E26" s="4"/>
      <c r="F26" s="250" t="s">
        <v>157</v>
      </c>
      <c r="G26" s="251"/>
      <c r="H26" s="66" t="s">
        <v>60</v>
      </c>
      <c r="I26" s="250" t="s">
        <v>158</v>
      </c>
      <c r="J26" s="251"/>
      <c r="K26" s="67">
        <v>41535</v>
      </c>
      <c r="L26" s="67">
        <v>41862</v>
      </c>
      <c r="M26" s="252"/>
      <c r="N26" s="253"/>
      <c r="O26" s="254"/>
      <c r="P26" s="4"/>
      <c r="Q26" s="4"/>
      <c r="R26" s="4"/>
      <c r="S26" s="19"/>
    </row>
    <row r="27" spans="2:20" ht="49.5" customHeight="1" x14ac:dyDescent="0.35">
      <c r="B27" s="3"/>
      <c r="C27" s="4"/>
      <c r="D27" s="4"/>
      <c r="E27" s="4"/>
      <c r="F27" s="250" t="s">
        <v>159</v>
      </c>
      <c r="G27" s="251"/>
      <c r="H27" s="66" t="s">
        <v>60</v>
      </c>
      <c r="I27" s="250" t="s">
        <v>160</v>
      </c>
      <c r="J27" s="251"/>
      <c r="K27" s="67">
        <v>39185</v>
      </c>
      <c r="L27" s="67">
        <v>39818</v>
      </c>
      <c r="M27" s="252"/>
      <c r="N27" s="253"/>
      <c r="O27" s="254"/>
      <c r="P27" s="4"/>
      <c r="Q27" s="4"/>
      <c r="R27" s="4"/>
      <c r="S27" s="19"/>
    </row>
    <row r="28" spans="2:20" ht="49.5" customHeight="1" x14ac:dyDescent="0.35">
      <c r="B28" s="3"/>
      <c r="C28" s="4"/>
      <c r="D28" s="4"/>
      <c r="E28" s="4"/>
      <c r="F28" s="250" t="s">
        <v>161</v>
      </c>
      <c r="G28" s="251"/>
      <c r="H28" s="66" t="s">
        <v>60</v>
      </c>
      <c r="I28" s="250" t="s">
        <v>158</v>
      </c>
      <c r="J28" s="251"/>
      <c r="K28" s="67">
        <v>41586</v>
      </c>
      <c r="L28" s="67">
        <v>41836</v>
      </c>
      <c r="M28" s="252"/>
      <c r="N28" s="253"/>
      <c r="O28" s="254"/>
      <c r="P28" s="4"/>
      <c r="Q28" s="4"/>
      <c r="R28" s="4"/>
      <c r="S28" s="19"/>
    </row>
    <row r="29" spans="2:20" ht="49.5" customHeight="1" x14ac:dyDescent="0.35">
      <c r="B29" s="3"/>
      <c r="C29" s="4"/>
      <c r="D29" s="4"/>
      <c r="E29" s="4"/>
      <c r="F29" s="250" t="s">
        <v>162</v>
      </c>
      <c r="G29" s="251"/>
      <c r="H29" s="66" t="s">
        <v>60</v>
      </c>
      <c r="I29" s="250" t="s">
        <v>163</v>
      </c>
      <c r="J29" s="251"/>
      <c r="K29" s="67">
        <v>41988</v>
      </c>
      <c r="L29" s="67">
        <v>42672</v>
      </c>
      <c r="M29" s="252"/>
      <c r="N29" s="253"/>
      <c r="O29" s="254"/>
      <c r="P29" s="4"/>
      <c r="Q29" s="4"/>
      <c r="R29" s="4"/>
      <c r="S29" s="19"/>
    </row>
    <row r="30" spans="2:20" ht="49.5" customHeight="1" x14ac:dyDescent="0.35">
      <c r="B30" s="3"/>
      <c r="C30" s="4"/>
      <c r="D30" s="4"/>
      <c r="E30" s="4"/>
      <c r="F30" s="250" t="s">
        <v>164</v>
      </c>
      <c r="G30" s="251"/>
      <c r="H30" s="66" t="s">
        <v>60</v>
      </c>
      <c r="I30" s="250" t="s">
        <v>165</v>
      </c>
      <c r="J30" s="251"/>
      <c r="K30" s="67">
        <v>39134</v>
      </c>
      <c r="L30" s="67">
        <v>39574</v>
      </c>
      <c r="M30" s="252"/>
      <c r="N30" s="253"/>
      <c r="O30" s="254"/>
      <c r="P30" s="4"/>
      <c r="Q30" s="4"/>
      <c r="R30" s="4"/>
      <c r="S30" s="19"/>
    </row>
    <row r="31" spans="2:20" x14ac:dyDescent="0.35">
      <c r="B31" s="3"/>
      <c r="C31" s="4"/>
      <c r="D31" s="4"/>
      <c r="E31" s="4"/>
      <c r="F31" s="250"/>
      <c r="G31" s="251"/>
      <c r="H31" s="66"/>
      <c r="I31" s="250"/>
      <c r="J31" s="251"/>
      <c r="K31" s="67"/>
      <c r="L31" s="67"/>
      <c r="M31" s="354"/>
      <c r="N31" s="355"/>
      <c r="O31" s="356"/>
      <c r="P31" s="4"/>
      <c r="Q31" s="4"/>
      <c r="R31" s="4"/>
      <c r="S31" s="19"/>
    </row>
    <row r="32" spans="2:20" x14ac:dyDescent="0.35">
      <c r="B32" s="3"/>
      <c r="C32" s="4"/>
      <c r="D32" s="4"/>
      <c r="E32" s="4"/>
      <c r="F32" s="68"/>
      <c r="G32" s="69"/>
      <c r="H32" s="70"/>
      <c r="I32" s="69"/>
      <c r="J32" s="71"/>
      <c r="K32" s="72"/>
      <c r="L32" s="73"/>
      <c r="M32" s="68"/>
      <c r="N32" s="69"/>
      <c r="O32" s="71"/>
      <c r="P32" s="4"/>
      <c r="Q32" s="4"/>
      <c r="R32" s="4"/>
      <c r="S32" s="19"/>
    </row>
    <row r="33" spans="2:20" x14ac:dyDescent="0.35">
      <c r="B33" s="3"/>
      <c r="C33" s="4"/>
      <c r="D33" s="4"/>
      <c r="E33" s="4"/>
      <c r="F33" s="74"/>
      <c r="G33" s="75"/>
      <c r="H33" s="75"/>
      <c r="I33" s="262"/>
      <c r="J33" s="263"/>
      <c r="K33" s="380" t="s">
        <v>133</v>
      </c>
      <c r="L33" s="381"/>
      <c r="M33" s="380" t="s">
        <v>134</v>
      </c>
      <c r="N33" s="382"/>
      <c r="O33" s="381"/>
      <c r="P33" s="4"/>
      <c r="Q33" s="4"/>
      <c r="R33" s="4"/>
      <c r="S33" s="19"/>
    </row>
    <row r="34" spans="2:20" x14ac:dyDescent="0.35">
      <c r="B34" s="3"/>
      <c r="C34" s="4"/>
      <c r="D34" s="4"/>
      <c r="E34" s="4"/>
      <c r="F34" s="4"/>
      <c r="G34" s="4"/>
      <c r="H34" s="4"/>
      <c r="I34" s="4"/>
      <c r="J34" s="4"/>
      <c r="K34" s="4"/>
      <c r="L34" s="4"/>
      <c r="M34" s="4"/>
      <c r="N34" s="4"/>
      <c r="O34" s="4"/>
      <c r="P34" s="4"/>
      <c r="Q34" s="4"/>
      <c r="R34" s="4"/>
      <c r="S34" s="4"/>
      <c r="T34" s="19"/>
    </row>
    <row r="35" spans="2:20" x14ac:dyDescent="0.35">
      <c r="B35" s="3"/>
      <c r="C35" s="4"/>
      <c r="D35" s="4"/>
      <c r="E35" s="4"/>
      <c r="F35" s="246" t="s">
        <v>61</v>
      </c>
      <c r="G35" s="247"/>
      <c r="H35" s="247"/>
      <c r="I35" s="248"/>
      <c r="J35" s="248"/>
      <c r="K35" s="248"/>
      <c r="L35" s="248"/>
      <c r="M35" s="247"/>
      <c r="N35" s="247"/>
      <c r="O35" s="247"/>
      <c r="P35" s="249"/>
      <c r="Q35" s="4"/>
      <c r="R35" s="4"/>
      <c r="S35" s="4"/>
      <c r="T35" s="19"/>
    </row>
    <row r="36" spans="2:20" x14ac:dyDescent="0.35">
      <c r="B36" s="3"/>
      <c r="C36" s="4"/>
      <c r="D36" s="4"/>
      <c r="E36" s="4"/>
      <c r="F36" s="55"/>
      <c r="G36" s="55"/>
      <c r="H36" s="55"/>
      <c r="I36" s="61"/>
      <c r="J36" s="61"/>
      <c r="K36" s="61"/>
      <c r="L36" s="61" t="s">
        <v>45</v>
      </c>
      <c r="M36" s="55"/>
      <c r="N36" s="55"/>
      <c r="O36" s="55"/>
      <c r="P36" s="55"/>
      <c r="Q36" s="4"/>
      <c r="R36" s="4"/>
      <c r="S36" s="4"/>
      <c r="T36" s="19"/>
    </row>
    <row r="37" spans="2:20" ht="81.75" customHeight="1" x14ac:dyDescent="0.35">
      <c r="B37" s="3"/>
      <c r="C37" s="4"/>
      <c r="D37" s="4"/>
      <c r="E37" s="4"/>
      <c r="F37" s="55"/>
      <c r="G37" s="55"/>
      <c r="H37" s="55"/>
      <c r="I37" s="237" t="s">
        <v>46</v>
      </c>
      <c r="J37" s="237"/>
      <c r="K37" s="60" t="s">
        <v>173</v>
      </c>
      <c r="L37" s="61"/>
      <c r="M37" s="55"/>
      <c r="N37" s="55"/>
      <c r="O37" s="55"/>
      <c r="P37" s="55"/>
      <c r="Q37" s="4"/>
      <c r="R37" s="4"/>
      <c r="S37" s="4"/>
      <c r="T37" s="19"/>
    </row>
    <row r="38" spans="2:20" x14ac:dyDescent="0.35">
      <c r="B38" s="3"/>
      <c r="C38" s="4"/>
      <c r="D38" s="4"/>
      <c r="E38" s="4"/>
      <c r="F38" s="55"/>
      <c r="G38" s="55"/>
      <c r="H38" s="55"/>
      <c r="I38" s="237" t="s">
        <v>77</v>
      </c>
      <c r="J38" s="237"/>
      <c r="K38" s="60" t="s">
        <v>47</v>
      </c>
      <c r="L38" s="103" t="s">
        <v>19</v>
      </c>
      <c r="M38" s="55"/>
      <c r="N38" s="55"/>
      <c r="O38" s="55"/>
      <c r="P38" s="55"/>
      <c r="Q38" s="4"/>
      <c r="R38" s="4"/>
      <c r="S38" s="4"/>
      <c r="T38" s="19"/>
    </row>
    <row r="39" spans="2:20" ht="69.75" x14ac:dyDescent="0.35">
      <c r="B39" s="3"/>
      <c r="C39" s="4"/>
      <c r="D39" s="4"/>
      <c r="E39" s="4"/>
      <c r="F39" s="55"/>
      <c r="G39" s="55"/>
      <c r="H39" s="55"/>
      <c r="I39" s="237" t="s">
        <v>116</v>
      </c>
      <c r="J39" s="237"/>
      <c r="K39" s="61" t="s">
        <v>174</v>
      </c>
      <c r="L39" s="103" t="s">
        <v>19</v>
      </c>
      <c r="M39" s="55"/>
      <c r="N39" s="55"/>
      <c r="O39" s="55"/>
      <c r="P39" s="55"/>
      <c r="Q39" s="4"/>
      <c r="R39" s="4"/>
      <c r="S39" s="4"/>
      <c r="T39" s="19"/>
    </row>
    <row r="40" spans="2:20" x14ac:dyDescent="0.35">
      <c r="B40" s="3"/>
      <c r="C40" s="4"/>
      <c r="D40" s="4"/>
      <c r="E40" s="4"/>
      <c r="F40" s="55"/>
      <c r="G40" s="55"/>
      <c r="H40" s="55"/>
      <c r="I40" s="237" t="s">
        <v>48</v>
      </c>
      <c r="J40" s="237"/>
      <c r="K40" s="61" t="s">
        <v>49</v>
      </c>
      <c r="L40" s="103" t="s">
        <v>19</v>
      </c>
      <c r="M40" s="55"/>
      <c r="N40" s="55"/>
      <c r="O40" s="55"/>
      <c r="P40" s="55"/>
      <c r="Q40" s="4"/>
      <c r="R40" s="4"/>
      <c r="S40" s="4"/>
      <c r="T40" s="19"/>
    </row>
    <row r="41" spans="2:20" x14ac:dyDescent="0.35">
      <c r="B41" s="3"/>
      <c r="C41" s="4"/>
      <c r="D41" s="4"/>
      <c r="E41" s="4"/>
      <c r="F41" s="55"/>
      <c r="G41" s="55"/>
      <c r="H41" s="55"/>
      <c r="I41" s="237" t="s">
        <v>76</v>
      </c>
      <c r="J41" s="237"/>
      <c r="K41" s="61" t="s">
        <v>58</v>
      </c>
      <c r="L41" s="103" t="s">
        <v>19</v>
      </c>
      <c r="M41" s="55"/>
      <c r="N41" s="55"/>
      <c r="O41" s="55"/>
      <c r="P41" s="55"/>
      <c r="Q41" s="4"/>
      <c r="R41" s="4"/>
      <c r="S41" s="4"/>
      <c r="T41" s="19"/>
    </row>
    <row r="42" spans="2:20" x14ac:dyDescent="0.35">
      <c r="B42" s="3"/>
      <c r="C42" s="4"/>
      <c r="D42" s="4"/>
      <c r="E42" s="4"/>
      <c r="F42" s="77"/>
      <c r="G42" s="55"/>
      <c r="H42" s="55"/>
      <c r="I42" s="57"/>
      <c r="J42" s="57"/>
      <c r="K42" s="56"/>
      <c r="L42" s="57"/>
      <c r="M42" s="78"/>
      <c r="N42" s="55"/>
      <c r="O42" s="55"/>
      <c r="P42" s="79"/>
      <c r="Q42" s="4"/>
      <c r="R42" s="4"/>
      <c r="S42" s="4"/>
      <c r="T42" s="19"/>
    </row>
    <row r="43" spans="2:20" x14ac:dyDescent="0.35">
      <c r="B43" s="3"/>
      <c r="C43" s="4"/>
      <c r="D43" s="4"/>
      <c r="E43" s="4"/>
      <c r="F43" s="267" t="s">
        <v>51</v>
      </c>
      <c r="G43" s="268"/>
      <c r="H43" s="269"/>
      <c r="I43" s="273" t="s">
        <v>78</v>
      </c>
      <c r="J43" s="274"/>
      <c r="K43" s="274"/>
      <c r="L43" s="274"/>
      <c r="M43" s="274"/>
      <c r="N43" s="274"/>
      <c r="O43" s="274"/>
      <c r="P43" s="275"/>
      <c r="Q43" s="4"/>
      <c r="R43" s="4"/>
      <c r="S43" s="4"/>
      <c r="T43" s="19"/>
    </row>
    <row r="44" spans="2:20" x14ac:dyDescent="0.35">
      <c r="B44" s="3"/>
      <c r="C44" s="4"/>
      <c r="D44" s="4"/>
      <c r="E44" s="4"/>
      <c r="F44" s="270"/>
      <c r="G44" s="271"/>
      <c r="H44" s="272"/>
      <c r="I44" s="240"/>
      <c r="J44" s="241"/>
      <c r="K44" s="241"/>
      <c r="L44" s="241"/>
      <c r="M44" s="241"/>
      <c r="N44" s="241"/>
      <c r="O44" s="241"/>
      <c r="P44" s="242"/>
      <c r="Q44" s="4"/>
      <c r="R44" s="4"/>
      <c r="S44" s="4"/>
      <c r="T44" s="19"/>
    </row>
    <row r="45" spans="2:20" x14ac:dyDescent="0.35">
      <c r="B45" s="3"/>
      <c r="C45" s="4"/>
      <c r="D45" s="4"/>
      <c r="E45" s="4"/>
      <c r="F45" s="63"/>
      <c r="G45" s="63"/>
      <c r="H45" s="63"/>
      <c r="I45" s="63"/>
      <c r="J45" s="63" t="s">
        <v>52</v>
      </c>
      <c r="K45" s="63"/>
      <c r="L45" s="63"/>
      <c r="M45" s="63"/>
      <c r="N45" s="64"/>
      <c r="O45" s="64"/>
      <c r="P45" s="64"/>
      <c r="Q45" s="4"/>
      <c r="R45" s="4"/>
      <c r="S45" s="4"/>
      <c r="T45" s="19"/>
    </row>
    <row r="46" spans="2:20" x14ac:dyDescent="0.35">
      <c r="B46" s="3"/>
      <c r="C46" s="4"/>
      <c r="D46" s="4"/>
      <c r="E46" s="4"/>
      <c r="F46" s="240"/>
      <c r="G46" s="241"/>
      <c r="H46" s="242"/>
      <c r="I46" s="243" t="s">
        <v>53</v>
      </c>
      <c r="J46" s="245"/>
      <c r="K46" s="243" t="s">
        <v>54</v>
      </c>
      <c r="L46" s="245"/>
      <c r="M46" s="243"/>
      <c r="N46" s="244"/>
      <c r="O46" s="245"/>
      <c r="P46" s="4"/>
      <c r="Q46" s="4"/>
      <c r="R46" s="4"/>
      <c r="S46" s="19"/>
    </row>
    <row r="47" spans="2:20" x14ac:dyDescent="0.35">
      <c r="B47" s="3"/>
      <c r="C47" s="4"/>
      <c r="D47" s="4"/>
      <c r="E47" s="4"/>
      <c r="F47" s="243" t="s">
        <v>55</v>
      </c>
      <c r="G47" s="245"/>
      <c r="H47" s="61" t="s">
        <v>56</v>
      </c>
      <c r="I47" s="243" t="s">
        <v>78</v>
      </c>
      <c r="J47" s="245"/>
      <c r="K47" s="61" t="s">
        <v>10</v>
      </c>
      <c r="L47" s="61" t="s">
        <v>11</v>
      </c>
      <c r="M47" s="259" t="s">
        <v>15</v>
      </c>
      <c r="N47" s="260"/>
      <c r="O47" s="261"/>
      <c r="P47" s="4"/>
      <c r="Q47" s="4"/>
      <c r="R47" s="4"/>
      <c r="S47" s="19"/>
    </row>
    <row r="48" spans="2:20" ht="64.5" customHeight="1" x14ac:dyDescent="0.35">
      <c r="B48" s="3"/>
      <c r="C48" s="4"/>
      <c r="D48" s="4"/>
      <c r="E48" s="4"/>
      <c r="F48" s="250" t="s">
        <v>157</v>
      </c>
      <c r="G48" s="251"/>
      <c r="H48" s="105" t="s">
        <v>79</v>
      </c>
      <c r="I48" s="250" t="s">
        <v>158</v>
      </c>
      <c r="J48" s="251"/>
      <c r="K48" s="67">
        <v>41535</v>
      </c>
      <c r="L48" s="67">
        <v>41862</v>
      </c>
      <c r="M48" s="250"/>
      <c r="N48" s="255"/>
      <c r="O48" s="251"/>
      <c r="P48" s="4"/>
      <c r="Q48" s="4"/>
      <c r="R48" s="4"/>
      <c r="S48" s="19"/>
    </row>
    <row r="49" spans="2:20" ht="64.5" customHeight="1" x14ac:dyDescent="0.35">
      <c r="B49" s="3"/>
      <c r="C49" s="4"/>
      <c r="D49" s="4"/>
      <c r="E49" s="4"/>
      <c r="F49" s="250" t="s">
        <v>161</v>
      </c>
      <c r="G49" s="251"/>
      <c r="H49" s="105" t="s">
        <v>79</v>
      </c>
      <c r="I49" s="250" t="s">
        <v>158</v>
      </c>
      <c r="J49" s="251"/>
      <c r="K49" s="67">
        <v>41586</v>
      </c>
      <c r="L49" s="67">
        <v>41836</v>
      </c>
      <c r="M49" s="354"/>
      <c r="N49" s="355"/>
      <c r="O49" s="356"/>
      <c r="P49" s="4"/>
      <c r="Q49" s="4"/>
      <c r="R49" s="4"/>
      <c r="S49" s="19"/>
    </row>
    <row r="50" spans="2:20" x14ac:dyDescent="0.35">
      <c r="B50" s="3"/>
      <c r="C50" s="4"/>
      <c r="D50" s="4"/>
      <c r="E50" s="4"/>
      <c r="F50" s="252"/>
      <c r="G50" s="253"/>
      <c r="H50" s="253"/>
      <c r="I50" s="253"/>
      <c r="J50" s="253"/>
      <c r="K50" s="253"/>
      <c r="L50" s="253"/>
      <c r="M50" s="253"/>
      <c r="N50" s="253"/>
      <c r="O50" s="253"/>
      <c r="P50" s="254"/>
      <c r="Q50" s="4"/>
      <c r="R50" s="4"/>
      <c r="S50" s="4"/>
      <c r="T50" s="19"/>
    </row>
    <row r="51" spans="2:20" x14ac:dyDescent="0.35">
      <c r="B51" s="3"/>
      <c r="C51" s="4"/>
      <c r="D51" s="4"/>
      <c r="E51" s="4"/>
      <c r="F51" s="74"/>
      <c r="G51" s="75"/>
      <c r="H51" s="75"/>
      <c r="I51" s="262"/>
      <c r="J51" s="263"/>
      <c r="K51" s="76"/>
      <c r="L51" s="380" t="s">
        <v>133</v>
      </c>
      <c r="M51" s="381"/>
      <c r="N51" s="380" t="s">
        <v>134</v>
      </c>
      <c r="O51" s="382"/>
      <c r="P51" s="381"/>
      <c r="Q51" s="4"/>
      <c r="R51" s="4"/>
      <c r="S51" s="4"/>
      <c r="T51" s="19"/>
    </row>
    <row r="52" spans="2:20" x14ac:dyDescent="0.35">
      <c r="B52" s="3"/>
      <c r="C52" s="4"/>
      <c r="D52" s="4"/>
      <c r="E52" s="4"/>
      <c r="F52" s="82"/>
      <c r="G52" s="82"/>
      <c r="H52" s="82"/>
      <c r="I52" s="83"/>
      <c r="J52" s="83"/>
      <c r="K52" s="84"/>
      <c r="L52" s="85"/>
      <c r="M52" s="85"/>
      <c r="N52" s="85"/>
      <c r="O52" s="85"/>
      <c r="P52" s="85"/>
      <c r="Q52" s="4"/>
      <c r="R52" s="4"/>
      <c r="S52" s="4"/>
      <c r="T52" s="19"/>
    </row>
    <row r="53" spans="2:20" x14ac:dyDescent="0.35">
      <c r="B53" s="3"/>
      <c r="C53" s="4"/>
      <c r="D53" s="4"/>
      <c r="E53" s="4"/>
      <c r="F53" s="246" t="s">
        <v>62</v>
      </c>
      <c r="G53" s="247"/>
      <c r="H53" s="247"/>
      <c r="I53" s="248"/>
      <c r="J53" s="248"/>
      <c r="K53" s="248"/>
      <c r="L53" s="248"/>
      <c r="M53" s="247"/>
      <c r="N53" s="247"/>
      <c r="O53" s="247"/>
      <c r="P53" s="249"/>
      <c r="Q53" s="4"/>
      <c r="R53" s="4"/>
      <c r="S53" s="4"/>
      <c r="T53" s="19"/>
    </row>
    <row r="54" spans="2:20" x14ac:dyDescent="0.35">
      <c r="B54" s="3"/>
      <c r="C54" s="4"/>
      <c r="D54" s="4"/>
      <c r="E54" s="4"/>
      <c r="F54" s="55"/>
      <c r="G54" s="55"/>
      <c r="H54" s="55"/>
      <c r="I54" s="61"/>
      <c r="J54" s="61"/>
      <c r="K54" s="61"/>
      <c r="L54" s="61" t="s">
        <v>45</v>
      </c>
      <c r="M54" s="55"/>
      <c r="N54" s="55"/>
      <c r="O54" s="55"/>
      <c r="P54" s="55"/>
      <c r="Q54" s="4"/>
      <c r="R54" s="4"/>
      <c r="S54" s="4"/>
      <c r="T54" s="19"/>
    </row>
    <row r="55" spans="2:20" x14ac:dyDescent="0.35">
      <c r="B55" s="3"/>
      <c r="C55" s="4"/>
      <c r="D55" s="4"/>
      <c r="E55" s="4"/>
      <c r="F55" s="55"/>
      <c r="G55" s="55"/>
      <c r="H55" s="55"/>
      <c r="I55" s="237" t="s">
        <v>46</v>
      </c>
      <c r="J55" s="237"/>
      <c r="K55" s="60" t="s">
        <v>166</v>
      </c>
      <c r="L55" s="61"/>
      <c r="M55" s="55"/>
      <c r="N55" s="55"/>
      <c r="O55" s="55"/>
      <c r="P55" s="55"/>
      <c r="Q55" s="4"/>
      <c r="R55" s="4"/>
      <c r="S55" s="4"/>
      <c r="T55" s="19"/>
    </row>
    <row r="56" spans="2:20" x14ac:dyDescent="0.35">
      <c r="B56" s="3"/>
      <c r="C56" s="4"/>
      <c r="D56" s="4"/>
      <c r="E56" s="4"/>
      <c r="F56" s="55"/>
      <c r="G56" s="55"/>
      <c r="H56" s="55"/>
      <c r="I56" s="237" t="s">
        <v>80</v>
      </c>
      <c r="J56" s="237"/>
      <c r="K56" s="61" t="s">
        <v>112</v>
      </c>
      <c r="L56" s="103" t="s">
        <v>19</v>
      </c>
      <c r="M56" s="55"/>
      <c r="N56" s="55"/>
      <c r="O56" s="55"/>
      <c r="P56" s="55"/>
      <c r="Q56" s="4"/>
      <c r="R56" s="4"/>
      <c r="S56" s="4"/>
      <c r="T56" s="19"/>
    </row>
    <row r="57" spans="2:20" ht="82.5" customHeight="1" x14ac:dyDescent="0.35">
      <c r="B57" s="3"/>
      <c r="C57" s="4"/>
      <c r="D57" s="4"/>
      <c r="E57" s="4"/>
      <c r="F57" s="55"/>
      <c r="G57" s="55"/>
      <c r="H57" s="55"/>
      <c r="I57" s="331" t="s">
        <v>81</v>
      </c>
      <c r="J57" s="332"/>
      <c r="K57" s="61" t="s">
        <v>168</v>
      </c>
      <c r="L57" s="103" t="s">
        <v>19</v>
      </c>
      <c r="M57" s="55"/>
      <c r="N57" s="55"/>
      <c r="O57" s="55"/>
      <c r="P57" s="55"/>
      <c r="Q57" s="4"/>
      <c r="R57" s="4"/>
      <c r="S57" s="4"/>
      <c r="T57" s="19"/>
    </row>
    <row r="58" spans="2:20" ht="69.75" x14ac:dyDescent="0.35">
      <c r="B58" s="3"/>
      <c r="C58" s="4"/>
      <c r="D58" s="4"/>
      <c r="E58" s="4"/>
      <c r="F58" s="55"/>
      <c r="G58" s="55"/>
      <c r="H58" s="55"/>
      <c r="I58" s="237" t="s">
        <v>117</v>
      </c>
      <c r="J58" s="237"/>
      <c r="K58" s="61" t="s">
        <v>167</v>
      </c>
      <c r="L58" s="103" t="s">
        <v>19</v>
      </c>
      <c r="M58" s="55"/>
      <c r="N58" s="55"/>
      <c r="O58" s="55"/>
      <c r="P58" s="55"/>
      <c r="Q58" s="4"/>
      <c r="R58" s="4"/>
      <c r="S58" s="4"/>
      <c r="T58" s="19"/>
    </row>
    <row r="59" spans="2:20" x14ac:dyDescent="0.35">
      <c r="B59" s="3"/>
      <c r="C59" s="4"/>
      <c r="D59" s="4"/>
      <c r="E59" s="4"/>
      <c r="F59" s="55"/>
      <c r="G59" s="55"/>
      <c r="H59" s="55"/>
      <c r="I59" s="237" t="s">
        <v>48</v>
      </c>
      <c r="J59" s="237"/>
      <c r="K59" s="61" t="s">
        <v>49</v>
      </c>
      <c r="L59" s="103" t="s">
        <v>19</v>
      </c>
      <c r="M59" s="55"/>
      <c r="N59" s="55"/>
      <c r="O59" s="55"/>
      <c r="P59" s="55"/>
      <c r="Q59" s="4"/>
      <c r="R59" s="4"/>
      <c r="S59" s="4"/>
      <c r="T59" s="19"/>
    </row>
    <row r="60" spans="2:20" x14ac:dyDescent="0.35">
      <c r="B60" s="3"/>
      <c r="C60" s="4"/>
      <c r="D60" s="4"/>
      <c r="E60" s="4"/>
      <c r="F60" s="55"/>
      <c r="G60" s="55"/>
      <c r="H60" s="55"/>
      <c r="I60" s="237" t="s">
        <v>76</v>
      </c>
      <c r="J60" s="237"/>
      <c r="K60" s="61" t="s">
        <v>58</v>
      </c>
      <c r="L60" s="103" t="s">
        <v>19</v>
      </c>
      <c r="M60" s="55"/>
      <c r="N60" s="55"/>
      <c r="O60" s="55"/>
      <c r="P60" s="55"/>
      <c r="Q60" s="4"/>
      <c r="R60" s="4"/>
      <c r="S60" s="4"/>
      <c r="T60" s="19"/>
    </row>
    <row r="61" spans="2:20" x14ac:dyDescent="0.35">
      <c r="B61" s="3"/>
      <c r="C61" s="4"/>
      <c r="D61" s="4"/>
      <c r="E61" s="4"/>
      <c r="F61" s="77"/>
      <c r="G61" s="55"/>
      <c r="H61" s="55"/>
      <c r="I61" s="57"/>
      <c r="J61" s="57"/>
      <c r="K61" s="56"/>
      <c r="L61" s="57"/>
      <c r="M61" s="78"/>
      <c r="N61" s="55"/>
      <c r="O61" s="55"/>
      <c r="P61" s="79"/>
      <c r="Q61" s="4"/>
      <c r="R61" s="4"/>
      <c r="S61" s="4"/>
      <c r="T61" s="19"/>
    </row>
    <row r="62" spans="2:20" ht="44.25" customHeight="1" x14ac:dyDescent="0.35">
      <c r="B62" s="3"/>
      <c r="C62" s="4"/>
      <c r="D62" s="4"/>
      <c r="E62" s="4"/>
      <c r="F62" s="267" t="s">
        <v>51</v>
      </c>
      <c r="G62" s="268"/>
      <c r="H62" s="269"/>
      <c r="I62" s="273" t="s">
        <v>118</v>
      </c>
      <c r="J62" s="274"/>
      <c r="K62" s="274"/>
      <c r="L62" s="274"/>
      <c r="M62" s="274"/>
      <c r="N62" s="274"/>
      <c r="O62" s="274"/>
      <c r="P62" s="275"/>
      <c r="Q62" s="4"/>
      <c r="R62" s="4"/>
      <c r="S62" s="4"/>
      <c r="T62" s="19"/>
    </row>
    <row r="63" spans="2:20" ht="44.25" customHeight="1" x14ac:dyDescent="0.35">
      <c r="B63" s="3"/>
      <c r="C63" s="4"/>
      <c r="D63" s="4"/>
      <c r="E63" s="4"/>
      <c r="F63" s="270"/>
      <c r="G63" s="271"/>
      <c r="H63" s="272"/>
      <c r="I63" s="240"/>
      <c r="J63" s="241"/>
      <c r="K63" s="241"/>
      <c r="L63" s="241"/>
      <c r="M63" s="241"/>
      <c r="N63" s="241"/>
      <c r="O63" s="241"/>
      <c r="P63" s="242"/>
      <c r="Q63" s="4"/>
      <c r="R63" s="4"/>
      <c r="S63" s="4"/>
      <c r="T63" s="19"/>
    </row>
    <row r="64" spans="2:20" x14ac:dyDescent="0.35">
      <c r="B64" s="3"/>
      <c r="C64" s="4"/>
      <c r="D64" s="4"/>
      <c r="E64" s="4"/>
      <c r="F64" s="63"/>
      <c r="G64" s="63"/>
      <c r="H64" s="63"/>
      <c r="I64" s="63"/>
      <c r="J64" s="63" t="s">
        <v>52</v>
      </c>
      <c r="K64" s="63"/>
      <c r="L64" s="63"/>
      <c r="M64" s="63"/>
      <c r="N64" s="64"/>
      <c r="O64" s="64"/>
      <c r="P64" s="64"/>
      <c r="Q64" s="4"/>
      <c r="R64" s="4"/>
      <c r="S64" s="4"/>
      <c r="T64" s="19"/>
    </row>
    <row r="65" spans="2:20" x14ac:dyDescent="0.35">
      <c r="B65" s="3"/>
      <c r="C65" s="4"/>
      <c r="D65" s="4"/>
      <c r="E65" s="4"/>
      <c r="F65" s="240"/>
      <c r="G65" s="241"/>
      <c r="H65" s="242"/>
      <c r="I65" s="243" t="s">
        <v>53</v>
      </c>
      <c r="J65" s="245"/>
      <c r="K65" s="243" t="s">
        <v>54</v>
      </c>
      <c r="L65" s="245"/>
      <c r="M65" s="243"/>
      <c r="N65" s="244"/>
      <c r="O65" s="245"/>
      <c r="P65" s="4"/>
      <c r="Q65" s="4"/>
      <c r="R65" s="4"/>
      <c r="S65" s="19"/>
    </row>
    <row r="66" spans="2:20" x14ac:dyDescent="0.35">
      <c r="B66" s="3"/>
      <c r="C66" s="4"/>
      <c r="D66" s="4"/>
      <c r="E66" s="4"/>
      <c r="F66" s="243" t="s">
        <v>55</v>
      </c>
      <c r="G66" s="245"/>
      <c r="H66" s="61" t="s">
        <v>56</v>
      </c>
      <c r="I66" s="243" t="s">
        <v>118</v>
      </c>
      <c r="J66" s="245"/>
      <c r="K66" s="61" t="s">
        <v>10</v>
      </c>
      <c r="L66" s="61" t="s">
        <v>11</v>
      </c>
      <c r="M66" s="259" t="s">
        <v>15</v>
      </c>
      <c r="N66" s="260"/>
      <c r="O66" s="261"/>
      <c r="P66" s="4"/>
      <c r="Q66" s="4"/>
      <c r="R66" s="4"/>
      <c r="S66" s="19"/>
    </row>
    <row r="67" spans="2:20" ht="116.25" x14ac:dyDescent="0.35">
      <c r="B67" s="3"/>
      <c r="C67" s="4"/>
      <c r="D67" s="4"/>
      <c r="E67" s="4"/>
      <c r="F67" s="250" t="s">
        <v>169</v>
      </c>
      <c r="G67" s="251"/>
      <c r="H67" s="105" t="s">
        <v>82</v>
      </c>
      <c r="I67" s="250" t="s">
        <v>170</v>
      </c>
      <c r="J67" s="251"/>
      <c r="K67" s="67">
        <v>40534</v>
      </c>
      <c r="L67" s="67">
        <v>41036</v>
      </c>
      <c r="M67" s="250"/>
      <c r="N67" s="255"/>
      <c r="O67" s="251"/>
      <c r="P67" s="4"/>
      <c r="Q67" s="4"/>
      <c r="R67" s="4"/>
      <c r="S67" s="19"/>
    </row>
    <row r="68" spans="2:20" ht="116.25" x14ac:dyDescent="0.35">
      <c r="B68" s="3"/>
      <c r="C68" s="4"/>
      <c r="D68" s="4"/>
      <c r="E68" s="4"/>
      <c r="F68" s="250" t="s">
        <v>172</v>
      </c>
      <c r="G68" s="251"/>
      <c r="H68" s="105" t="s">
        <v>82</v>
      </c>
      <c r="I68" s="250" t="s">
        <v>171</v>
      </c>
      <c r="J68" s="251"/>
      <c r="K68" s="67">
        <v>41320</v>
      </c>
      <c r="L68" s="67">
        <v>41983</v>
      </c>
      <c r="M68" s="250"/>
      <c r="N68" s="255"/>
      <c r="O68" s="251"/>
      <c r="P68" s="4"/>
      <c r="Q68" s="4"/>
      <c r="R68" s="4"/>
      <c r="S68" s="19"/>
    </row>
    <row r="69" spans="2:20" ht="116.25" x14ac:dyDescent="0.35">
      <c r="B69" s="3"/>
      <c r="C69" s="4"/>
      <c r="D69" s="4"/>
      <c r="E69" s="4"/>
      <c r="F69" s="250" t="s">
        <v>162</v>
      </c>
      <c r="G69" s="251"/>
      <c r="H69" s="105" t="s">
        <v>82</v>
      </c>
      <c r="I69" s="250" t="s">
        <v>163</v>
      </c>
      <c r="J69" s="251"/>
      <c r="K69" s="67">
        <v>41988</v>
      </c>
      <c r="L69" s="67">
        <v>42672</v>
      </c>
      <c r="M69" s="354"/>
      <c r="N69" s="355"/>
      <c r="O69" s="356"/>
      <c r="P69" s="4"/>
      <c r="Q69" s="4"/>
      <c r="R69" s="4"/>
      <c r="S69" s="19"/>
    </row>
    <row r="70" spans="2:20" x14ac:dyDescent="0.35">
      <c r="B70" s="3"/>
      <c r="C70" s="4"/>
      <c r="D70" s="4"/>
      <c r="E70" s="4"/>
      <c r="F70" s="252"/>
      <c r="G70" s="253"/>
      <c r="H70" s="253"/>
      <c r="I70" s="253"/>
      <c r="J70" s="253"/>
      <c r="K70" s="253"/>
      <c r="L70" s="253"/>
      <c r="M70" s="253"/>
      <c r="N70" s="253"/>
      <c r="O70" s="253"/>
      <c r="P70" s="254"/>
      <c r="Q70" s="4"/>
      <c r="R70" s="4"/>
      <c r="S70" s="4"/>
      <c r="T70" s="19"/>
    </row>
    <row r="71" spans="2:20" x14ac:dyDescent="0.35">
      <c r="B71" s="3"/>
      <c r="C71" s="4"/>
      <c r="D71" s="4"/>
      <c r="E71" s="4"/>
      <c r="F71" s="74"/>
      <c r="G71" s="75"/>
      <c r="H71" s="75"/>
      <c r="I71" s="262"/>
      <c r="J71" s="263"/>
      <c r="K71" s="76"/>
      <c r="L71" s="380" t="s">
        <v>133</v>
      </c>
      <c r="M71" s="381"/>
      <c r="N71" s="380" t="s">
        <v>134</v>
      </c>
      <c r="O71" s="382"/>
      <c r="P71" s="381"/>
      <c r="Q71" s="4"/>
      <c r="R71" s="4"/>
      <c r="S71" s="4"/>
      <c r="T71" s="19"/>
    </row>
    <row r="72" spans="2:20" x14ac:dyDescent="0.35">
      <c r="B72" s="3"/>
      <c r="C72" s="4"/>
      <c r="D72" s="4"/>
      <c r="E72" s="4"/>
      <c r="F72" s="82"/>
      <c r="G72" s="82"/>
      <c r="H72" s="82"/>
      <c r="I72" s="83"/>
      <c r="J72" s="83"/>
      <c r="K72" s="84"/>
      <c r="L72" s="85"/>
      <c r="M72" s="85"/>
      <c r="N72" s="85"/>
      <c r="O72" s="85"/>
      <c r="P72" s="85"/>
      <c r="Q72" s="4"/>
      <c r="R72" s="4"/>
      <c r="S72" s="4"/>
      <c r="T72" s="19"/>
    </row>
    <row r="73" spans="2:20" x14ac:dyDescent="0.35">
      <c r="B73" s="3"/>
      <c r="C73" s="4"/>
      <c r="D73" s="4"/>
      <c r="E73" s="4"/>
      <c r="F73" s="82"/>
      <c r="G73" s="82"/>
      <c r="H73" s="82"/>
      <c r="I73" s="83"/>
      <c r="J73" s="83"/>
      <c r="K73" s="84"/>
      <c r="L73" s="85"/>
      <c r="M73" s="85"/>
      <c r="N73" s="85"/>
      <c r="O73" s="85"/>
      <c r="P73" s="85"/>
      <c r="Q73" s="4"/>
      <c r="R73" s="4"/>
      <c r="S73" s="4"/>
      <c r="T73" s="19"/>
    </row>
    <row r="74" spans="2:20" x14ac:dyDescent="0.35">
      <c r="B74" s="3"/>
      <c r="C74" s="4"/>
      <c r="D74" s="4"/>
      <c r="E74" s="4"/>
      <c r="F74" s="82"/>
      <c r="G74" s="82"/>
      <c r="H74" s="82"/>
      <c r="I74" s="83"/>
      <c r="J74" s="83"/>
      <c r="K74" s="84"/>
      <c r="L74" s="85"/>
      <c r="M74" s="85"/>
      <c r="N74" s="85"/>
      <c r="O74" s="85"/>
      <c r="P74" s="85"/>
      <c r="Q74" s="4"/>
      <c r="R74" s="4"/>
      <c r="S74" s="4"/>
      <c r="T74" s="19"/>
    </row>
    <row r="75" spans="2:20" ht="24" thickBot="1" x14ac:dyDescent="0.4">
      <c r="B75" s="3"/>
      <c r="C75" s="4"/>
      <c r="D75" s="4"/>
      <c r="E75" s="4"/>
      <c r="F75" s="4"/>
      <c r="G75" s="4"/>
      <c r="H75" s="4"/>
      <c r="I75" s="4"/>
      <c r="J75" s="4"/>
      <c r="K75" s="4"/>
      <c r="L75" s="4"/>
      <c r="M75" s="4"/>
      <c r="N75" s="4"/>
      <c r="O75" s="4"/>
      <c r="P75" s="4"/>
      <c r="Q75" s="4"/>
      <c r="R75" s="4"/>
      <c r="S75" s="4"/>
      <c r="T75" s="19"/>
    </row>
    <row r="76" spans="2:20" ht="24" thickBot="1" x14ac:dyDescent="0.4">
      <c r="B76" s="383" t="s">
        <v>134</v>
      </c>
      <c r="C76" s="384"/>
      <c r="D76" s="384"/>
      <c r="E76" s="384"/>
      <c r="F76" s="384"/>
      <c r="G76" s="384"/>
      <c r="H76" s="384"/>
      <c r="I76" s="384"/>
      <c r="J76" s="384"/>
      <c r="K76" s="384"/>
      <c r="L76" s="384"/>
      <c r="M76" s="384"/>
      <c r="N76" s="384"/>
      <c r="O76" s="384"/>
      <c r="P76" s="384"/>
      <c r="Q76" s="384"/>
      <c r="R76" s="384"/>
      <c r="S76" s="384"/>
      <c r="T76" s="385"/>
    </row>
    <row r="77" spans="2:20" x14ac:dyDescent="0.35">
      <c r="B77" s="228" t="s">
        <v>27</v>
      </c>
      <c r="C77" s="229"/>
      <c r="D77" s="229"/>
      <c r="E77" s="229"/>
      <c r="F77" s="229"/>
      <c r="G77" s="229"/>
      <c r="H77" s="229"/>
      <c r="I77" s="229"/>
      <c r="J77" s="229"/>
      <c r="K77" s="229"/>
      <c r="L77" s="229"/>
      <c r="M77" s="229"/>
      <c r="N77" s="229"/>
      <c r="O77" s="229"/>
      <c r="P77" s="229"/>
      <c r="Q77" s="229"/>
      <c r="R77" s="229"/>
      <c r="S77" s="229"/>
      <c r="T77" s="230"/>
    </row>
    <row r="78" spans="2:20" ht="24" thickBot="1" x14ac:dyDescent="0.4">
      <c r="B78" s="231"/>
      <c r="C78" s="232"/>
      <c r="D78" s="232"/>
      <c r="E78" s="232"/>
      <c r="F78" s="232"/>
      <c r="G78" s="232"/>
      <c r="H78" s="232"/>
      <c r="I78" s="232"/>
      <c r="J78" s="232"/>
      <c r="K78" s="232"/>
      <c r="L78" s="232"/>
      <c r="M78" s="232"/>
      <c r="N78" s="232"/>
      <c r="O78" s="232"/>
      <c r="P78" s="232"/>
      <c r="Q78" s="232"/>
      <c r="R78" s="232"/>
      <c r="S78" s="232"/>
      <c r="T78" s="233"/>
    </row>
    <row r="79" spans="2:20" customFormat="1" x14ac:dyDescent="0.35">
      <c r="B79" s="293" t="s">
        <v>0</v>
      </c>
      <c r="C79" s="294"/>
      <c r="D79" s="294"/>
      <c r="E79" s="294"/>
      <c r="F79" s="294"/>
      <c r="G79" s="294"/>
      <c r="H79" s="294"/>
      <c r="I79" s="294"/>
      <c r="J79" s="295"/>
      <c r="K79" s="344">
        <v>1000000000</v>
      </c>
      <c r="L79" s="344"/>
      <c r="M79" s="344"/>
      <c r="N79" s="344"/>
      <c r="O79" s="47"/>
      <c r="P79" s="121"/>
      <c r="Q79" s="122"/>
      <c r="R79" s="123"/>
      <c r="S79" s="1"/>
      <c r="T79" s="16"/>
    </row>
    <row r="80" spans="2:20" customFormat="1" x14ac:dyDescent="0.25">
      <c r="B80" s="285" t="s">
        <v>40</v>
      </c>
      <c r="C80" s="286"/>
      <c r="D80" s="287"/>
      <c r="E80" s="35" t="s">
        <v>41</v>
      </c>
      <c r="F80" s="288" t="s">
        <v>179</v>
      </c>
      <c r="G80" s="288"/>
      <c r="H80" s="288"/>
      <c r="I80" s="36"/>
      <c r="J80" s="29"/>
      <c r="K80" s="360">
        <v>0.7</v>
      </c>
      <c r="L80" s="361"/>
      <c r="M80" s="361"/>
      <c r="N80" s="362"/>
      <c r="O80" s="110" t="s">
        <v>19</v>
      </c>
      <c r="P80" s="124"/>
      <c r="Q80" s="125"/>
      <c r="R80" s="126"/>
      <c r="S80" s="1"/>
      <c r="T80" s="16"/>
    </row>
    <row r="81" spans="2:46" customFormat="1" x14ac:dyDescent="0.25">
      <c r="B81" s="288" t="s">
        <v>42</v>
      </c>
      <c r="C81" s="288"/>
      <c r="D81" s="288"/>
      <c r="E81" s="35" t="s">
        <v>43</v>
      </c>
      <c r="F81" s="288" t="s">
        <v>178</v>
      </c>
      <c r="G81" s="288"/>
      <c r="H81" s="288"/>
      <c r="I81" s="36"/>
      <c r="J81" s="29"/>
      <c r="K81" s="357">
        <v>30</v>
      </c>
      <c r="L81" s="358"/>
      <c r="M81" s="358"/>
      <c r="N81" s="359"/>
      <c r="O81" s="110" t="s">
        <v>19</v>
      </c>
      <c r="P81" s="124"/>
      <c r="Q81" s="125"/>
      <c r="R81" s="126"/>
      <c r="S81" s="1"/>
      <c r="T81" s="16"/>
    </row>
    <row r="82" spans="2:46" customFormat="1" x14ac:dyDescent="0.25">
      <c r="B82" s="288" t="s">
        <v>42</v>
      </c>
      <c r="C82" s="288"/>
      <c r="D82" s="288"/>
      <c r="E82" s="35" t="s">
        <v>43</v>
      </c>
      <c r="F82" s="288"/>
      <c r="G82" s="288"/>
      <c r="H82" s="288"/>
      <c r="I82" s="35"/>
      <c r="J82" s="29"/>
      <c r="K82" s="357"/>
      <c r="L82" s="358"/>
      <c r="M82" s="358"/>
      <c r="N82" s="359"/>
      <c r="O82" s="111"/>
      <c r="P82" s="124"/>
      <c r="Q82" s="125"/>
      <c r="R82" s="126"/>
      <c r="S82" s="1"/>
      <c r="T82" s="16"/>
    </row>
    <row r="83" spans="2:46" customFormat="1" x14ac:dyDescent="0.25">
      <c r="B83" s="303" t="s">
        <v>67</v>
      </c>
      <c r="C83" s="304"/>
      <c r="D83" s="304"/>
      <c r="E83" s="304"/>
      <c r="F83" s="304"/>
      <c r="G83" s="304"/>
      <c r="H83" s="304"/>
      <c r="I83" s="304"/>
      <c r="J83" s="305"/>
      <c r="K83" s="360"/>
      <c r="L83" s="361"/>
      <c r="M83" s="361"/>
      <c r="N83" s="362"/>
      <c r="O83" s="111" t="s">
        <v>19</v>
      </c>
      <c r="P83" s="124"/>
      <c r="Q83" s="125"/>
      <c r="R83" s="126"/>
      <c r="S83" s="1"/>
      <c r="T83" s="16"/>
    </row>
    <row r="84" spans="2:46" customFormat="1" ht="192" customHeight="1" x14ac:dyDescent="0.25">
      <c r="B84" s="303" t="s">
        <v>39</v>
      </c>
      <c r="C84" s="304"/>
      <c r="D84" s="304"/>
      <c r="E84" s="304"/>
      <c r="F84" s="304"/>
      <c r="G84" s="304"/>
      <c r="H84" s="304"/>
      <c r="I84" s="304"/>
      <c r="J84" s="305"/>
      <c r="K84" s="340"/>
      <c r="L84" s="340"/>
      <c r="M84" s="340"/>
      <c r="N84" s="340"/>
      <c r="O84" s="120"/>
      <c r="P84" s="363" t="s">
        <v>180</v>
      </c>
      <c r="Q84" s="364"/>
      <c r="R84" s="365"/>
      <c r="S84" s="1"/>
      <c r="T84" s="16"/>
    </row>
    <row r="85" spans="2:46" customFormat="1" x14ac:dyDescent="0.25">
      <c r="B85" s="303" t="s">
        <v>1</v>
      </c>
      <c r="C85" s="304"/>
      <c r="D85" s="304"/>
      <c r="E85" s="304"/>
      <c r="F85" s="304"/>
      <c r="G85" s="304"/>
      <c r="H85" s="304"/>
      <c r="I85" s="304"/>
      <c r="J85" s="305"/>
      <c r="K85" s="340"/>
      <c r="L85" s="340"/>
      <c r="M85" s="340"/>
      <c r="N85" s="340"/>
      <c r="O85" s="111"/>
      <c r="P85" s="127"/>
      <c r="Q85" s="128"/>
      <c r="R85" s="129"/>
      <c r="S85" s="1"/>
      <c r="T85" s="17"/>
    </row>
    <row r="86" spans="2:46" customFormat="1" ht="12.75" customHeight="1" x14ac:dyDescent="0.25">
      <c r="B86" s="94"/>
      <c r="C86" s="95"/>
      <c r="D86" s="95"/>
      <c r="E86" s="95"/>
      <c r="F86" s="95"/>
      <c r="G86" s="95"/>
      <c r="H86" s="95"/>
      <c r="I86" s="95"/>
      <c r="J86" s="96"/>
      <c r="K86" s="97"/>
      <c r="L86" s="97"/>
      <c r="M86" s="97"/>
      <c r="N86" s="97"/>
      <c r="O86" s="98"/>
      <c r="P86" s="31"/>
      <c r="Q86" s="32"/>
      <c r="R86" s="33"/>
      <c r="S86" s="1"/>
      <c r="T86" s="17"/>
    </row>
    <row r="88" spans="2:46" x14ac:dyDescent="0.35">
      <c r="B88" s="52"/>
      <c r="C88" s="53"/>
      <c r="D88" s="53"/>
      <c r="E88" s="53"/>
      <c r="F88" s="53"/>
      <c r="G88" s="53"/>
      <c r="H88" s="53"/>
      <c r="I88" s="53"/>
      <c r="J88" s="53"/>
      <c r="K88" s="53"/>
      <c r="L88" s="53"/>
      <c r="M88" s="53"/>
      <c r="N88" s="53"/>
      <c r="O88" s="2"/>
      <c r="P88" s="2"/>
      <c r="Q88" s="2"/>
      <c r="R88" s="2"/>
      <c r="S88" s="2"/>
      <c r="T88" s="18"/>
      <c r="W88" s="58"/>
      <c r="X88" s="58"/>
      <c r="Y88" s="58"/>
      <c r="Z88" s="58"/>
      <c r="AA88" s="58"/>
      <c r="AB88" s="58"/>
      <c r="AC88" s="58"/>
      <c r="AD88" s="58"/>
      <c r="AE88" s="58"/>
      <c r="AF88" s="58"/>
      <c r="AG88" s="58"/>
      <c r="AH88" s="58"/>
      <c r="AI88" s="58"/>
      <c r="AJ88" s="58"/>
      <c r="AK88" s="58"/>
      <c r="AL88" s="58"/>
      <c r="AM88" s="58"/>
      <c r="AN88" s="58"/>
      <c r="AO88" s="58"/>
      <c r="AP88" s="58"/>
      <c r="AQ88" s="58"/>
      <c r="AR88" s="58"/>
      <c r="AS88" s="58"/>
      <c r="AT88" s="58"/>
    </row>
    <row r="89" spans="2:46" ht="75" customHeight="1" x14ac:dyDescent="0.35">
      <c r="B89" s="5"/>
      <c r="C89" s="313" t="s">
        <v>2</v>
      </c>
      <c r="D89" s="313" t="s">
        <v>3</v>
      </c>
      <c r="E89" s="316" t="s">
        <v>4</v>
      </c>
      <c r="F89" s="313" t="s">
        <v>5</v>
      </c>
      <c r="G89" s="6" t="s">
        <v>6</v>
      </c>
      <c r="H89" s="313" t="s">
        <v>66</v>
      </c>
      <c r="I89" s="313" t="s">
        <v>65</v>
      </c>
      <c r="J89" s="313" t="s">
        <v>7</v>
      </c>
      <c r="K89" s="313" t="s">
        <v>8</v>
      </c>
      <c r="L89" s="313" t="s">
        <v>9</v>
      </c>
      <c r="M89" s="313" t="s">
        <v>10</v>
      </c>
      <c r="N89" s="313" t="s">
        <v>11</v>
      </c>
      <c r="O89" s="313" t="s">
        <v>12</v>
      </c>
      <c r="P89" s="306" t="s">
        <v>13</v>
      </c>
      <c r="Q89" s="306" t="s">
        <v>14</v>
      </c>
      <c r="R89" s="306" t="s">
        <v>63</v>
      </c>
      <c r="S89" s="306" t="s">
        <v>64</v>
      </c>
      <c r="T89" s="366" t="s">
        <v>15</v>
      </c>
      <c r="W89" s="58"/>
      <c r="X89" s="58"/>
      <c r="Y89" s="58"/>
      <c r="Z89" s="58"/>
      <c r="AA89" s="58"/>
      <c r="AB89" s="58"/>
      <c r="AC89" s="58"/>
      <c r="AD89" s="58"/>
      <c r="AE89" s="58"/>
      <c r="AF89" s="58"/>
      <c r="AG89" s="58"/>
      <c r="AH89" s="58"/>
      <c r="AI89" s="58"/>
      <c r="AJ89" s="58"/>
      <c r="AK89" s="58"/>
      <c r="AL89" s="58"/>
      <c r="AM89" s="58"/>
      <c r="AN89" s="58"/>
      <c r="AO89" s="58"/>
      <c r="AP89" s="58"/>
      <c r="AQ89" s="58"/>
      <c r="AR89" s="58"/>
      <c r="AS89" s="58"/>
      <c r="AT89" s="58"/>
    </row>
    <row r="90" spans="2:46" x14ac:dyDescent="0.35">
      <c r="B90" s="5"/>
      <c r="C90" s="315"/>
      <c r="D90" s="315"/>
      <c r="E90" s="317"/>
      <c r="F90" s="315"/>
      <c r="G90" s="313" t="s">
        <v>16</v>
      </c>
      <c r="H90" s="315"/>
      <c r="I90" s="315"/>
      <c r="J90" s="315"/>
      <c r="K90" s="315"/>
      <c r="L90" s="315"/>
      <c r="M90" s="315"/>
      <c r="N90" s="315"/>
      <c r="O90" s="315"/>
      <c r="P90" s="307"/>
      <c r="Q90" s="307"/>
      <c r="R90" s="308"/>
      <c r="S90" s="308"/>
      <c r="T90" s="367"/>
      <c r="W90" s="58"/>
      <c r="X90" s="58"/>
      <c r="Y90" s="58"/>
      <c r="Z90" s="58"/>
      <c r="AA90" s="58"/>
      <c r="AB90" s="58"/>
      <c r="AC90" s="58"/>
      <c r="AD90" s="58"/>
      <c r="AE90" s="58"/>
      <c r="AF90" s="58"/>
      <c r="AG90" s="58"/>
      <c r="AH90" s="58"/>
      <c r="AI90" s="58"/>
      <c r="AJ90" s="58"/>
      <c r="AK90" s="58"/>
      <c r="AL90" s="58"/>
      <c r="AM90" s="58"/>
      <c r="AN90" s="58"/>
      <c r="AO90" s="58"/>
      <c r="AP90" s="58"/>
      <c r="AQ90" s="58"/>
      <c r="AR90" s="58"/>
      <c r="AS90" s="58"/>
      <c r="AT90" s="58"/>
    </row>
    <row r="91" spans="2:46" ht="156.75" customHeight="1" x14ac:dyDescent="0.35">
      <c r="B91" s="5"/>
      <c r="C91" s="314"/>
      <c r="D91" s="314"/>
      <c r="E91" s="318"/>
      <c r="F91" s="314"/>
      <c r="G91" s="314"/>
      <c r="H91" s="314"/>
      <c r="I91" s="314"/>
      <c r="J91" s="314"/>
      <c r="K91" s="314"/>
      <c r="L91" s="314"/>
      <c r="M91" s="314"/>
      <c r="N91" s="314"/>
      <c r="O91" s="314"/>
      <c r="P91" s="308"/>
      <c r="Q91" s="308"/>
      <c r="R91" s="6" t="s">
        <v>17</v>
      </c>
      <c r="S91" s="6" t="s">
        <v>18</v>
      </c>
      <c r="T91" s="109"/>
      <c r="W91" s="108">
        <f>1000000000/D150</f>
        <v>1280.0131073342191</v>
      </c>
      <c r="X91" s="58"/>
      <c r="Y91" s="58"/>
      <c r="Z91" s="58"/>
      <c r="AA91" s="58"/>
      <c r="AB91" s="58"/>
      <c r="AC91" s="58"/>
      <c r="AD91" s="58"/>
      <c r="AE91" s="58"/>
      <c r="AF91" s="58"/>
      <c r="AG91" s="58"/>
      <c r="AH91" s="58"/>
      <c r="AI91" s="58"/>
      <c r="AJ91" s="58"/>
      <c r="AK91" s="58"/>
      <c r="AL91" s="58"/>
      <c r="AM91" s="58"/>
      <c r="AN91" s="58"/>
      <c r="AO91" s="58"/>
      <c r="AP91" s="58"/>
      <c r="AQ91" s="58"/>
      <c r="AR91" s="58"/>
      <c r="AS91" s="58"/>
      <c r="AT91" s="58"/>
    </row>
    <row r="92" spans="2:46" ht="139.5" x14ac:dyDescent="0.35">
      <c r="B92" s="5"/>
      <c r="C92" s="6">
        <v>1</v>
      </c>
      <c r="D92" s="114" t="s">
        <v>184</v>
      </c>
      <c r="E92" s="114" t="s">
        <v>184</v>
      </c>
      <c r="F92" s="34">
        <v>114</v>
      </c>
      <c r="G92" s="34" t="s">
        <v>181</v>
      </c>
      <c r="H92" s="119" t="s">
        <v>175</v>
      </c>
      <c r="I92" s="106">
        <v>811015</v>
      </c>
      <c r="J92" s="34" t="s">
        <v>32</v>
      </c>
      <c r="K92" s="34" t="s">
        <v>20</v>
      </c>
      <c r="L92" s="7">
        <v>1</v>
      </c>
      <c r="M92" s="87">
        <v>42240</v>
      </c>
      <c r="N92" s="87">
        <v>42766</v>
      </c>
      <c r="O92" s="34">
        <v>2017</v>
      </c>
      <c r="P92" s="34" t="s">
        <v>21</v>
      </c>
      <c r="Q92" s="107">
        <v>714744324</v>
      </c>
      <c r="R92" s="130">
        <f>+Q92*L92</f>
        <v>714744324</v>
      </c>
      <c r="S92" s="88">
        <f>+R92/D149</f>
        <v>968.85977142996569</v>
      </c>
      <c r="T92" s="109" t="s">
        <v>152</v>
      </c>
      <c r="W92" s="58">
        <f>+W91*1.5</f>
        <v>1920.0196610013286</v>
      </c>
      <c r="X92" s="58"/>
      <c r="Y92" s="58"/>
      <c r="Z92" s="58"/>
      <c r="AA92" s="58"/>
      <c r="AB92" s="58"/>
      <c r="AC92" s="58"/>
      <c r="AD92" s="58"/>
      <c r="AE92" s="58"/>
      <c r="AF92" s="58"/>
      <c r="AG92" s="58"/>
      <c r="AH92" s="58"/>
      <c r="AI92" s="58"/>
      <c r="AJ92" s="58"/>
      <c r="AK92" s="58"/>
      <c r="AL92" s="58"/>
      <c r="AM92" s="58"/>
      <c r="AN92" s="58"/>
      <c r="AO92" s="58"/>
      <c r="AP92" s="58"/>
      <c r="AQ92" s="58"/>
      <c r="AR92" s="58"/>
      <c r="AS92" s="58"/>
      <c r="AT92" s="58"/>
    </row>
    <row r="93" spans="2:46" ht="279" x14ac:dyDescent="0.35">
      <c r="B93" s="5"/>
      <c r="C93" s="6">
        <v>2</v>
      </c>
      <c r="D93" s="114" t="s">
        <v>184</v>
      </c>
      <c r="E93" s="114" t="s">
        <v>184</v>
      </c>
      <c r="F93" s="34">
        <v>222</v>
      </c>
      <c r="G93" s="34" t="s">
        <v>182</v>
      </c>
      <c r="H93" s="119" t="s">
        <v>177</v>
      </c>
      <c r="I93" s="106">
        <v>811015</v>
      </c>
      <c r="J93" s="34" t="s">
        <v>32</v>
      </c>
      <c r="K93" s="34" t="s">
        <v>20</v>
      </c>
      <c r="L93" s="7">
        <v>1</v>
      </c>
      <c r="M93" s="87">
        <v>42872</v>
      </c>
      <c r="N93" s="87">
        <v>43286</v>
      </c>
      <c r="O93" s="34">
        <v>2018</v>
      </c>
      <c r="P93" s="34" t="s">
        <v>21</v>
      </c>
      <c r="Q93" s="107">
        <v>549994860</v>
      </c>
      <c r="R93" s="130">
        <f t="shared" ref="R93:R94" si="0">+Q93*L93</f>
        <v>549994860</v>
      </c>
      <c r="S93" s="88">
        <f>+R93/D150</f>
        <v>704.00062976644881</v>
      </c>
      <c r="T93" s="109" t="s">
        <v>152</v>
      </c>
      <c r="W93" s="58"/>
      <c r="X93" s="58"/>
      <c r="Y93" s="58"/>
      <c r="Z93" s="58"/>
      <c r="AA93" s="58"/>
      <c r="AB93" s="58"/>
      <c r="AC93" s="58"/>
      <c r="AD93" s="58"/>
      <c r="AE93" s="58"/>
      <c r="AF93" s="58"/>
      <c r="AG93" s="58"/>
      <c r="AH93" s="58"/>
      <c r="AI93" s="58"/>
      <c r="AJ93" s="58"/>
      <c r="AK93" s="58"/>
      <c r="AL93" s="58"/>
      <c r="AM93" s="58"/>
      <c r="AN93" s="58"/>
      <c r="AO93" s="58"/>
      <c r="AP93" s="58"/>
      <c r="AQ93" s="58"/>
      <c r="AR93" s="58"/>
      <c r="AS93" s="58"/>
      <c r="AT93" s="58"/>
    </row>
    <row r="94" spans="2:46" ht="232.5" x14ac:dyDescent="0.35">
      <c r="B94" s="5"/>
      <c r="C94" s="6">
        <v>3</v>
      </c>
      <c r="D94" s="34" t="s">
        <v>186</v>
      </c>
      <c r="E94" s="34" t="s">
        <v>184</v>
      </c>
      <c r="F94" s="34">
        <v>11</v>
      </c>
      <c r="G94" s="34" t="s">
        <v>183</v>
      </c>
      <c r="H94" s="86" t="s">
        <v>176</v>
      </c>
      <c r="I94" s="34">
        <v>811015</v>
      </c>
      <c r="J94" s="34" t="s">
        <v>185</v>
      </c>
      <c r="K94" s="34" t="s">
        <v>31</v>
      </c>
      <c r="L94" s="7">
        <v>0.49</v>
      </c>
      <c r="M94" s="87">
        <v>39148</v>
      </c>
      <c r="N94" s="87">
        <v>39362</v>
      </c>
      <c r="O94" s="34">
        <v>2007</v>
      </c>
      <c r="P94" s="34" t="s">
        <v>21</v>
      </c>
      <c r="Q94" s="107">
        <v>159522868</v>
      </c>
      <c r="R94" s="130">
        <f t="shared" si="0"/>
        <v>78166205.319999993</v>
      </c>
      <c r="S94" s="9"/>
      <c r="T94" s="109" t="s">
        <v>104</v>
      </c>
      <c r="W94" s="58"/>
      <c r="X94" s="292"/>
      <c r="Y94" s="292"/>
      <c r="Z94" s="292"/>
      <c r="AA94" s="292"/>
      <c r="AB94" s="292"/>
      <c r="AC94" s="292"/>
      <c r="AD94" s="292"/>
      <c r="AE94" s="292"/>
      <c r="AF94" s="292"/>
      <c r="AG94" s="292"/>
      <c r="AH94" s="292"/>
      <c r="AI94" s="292"/>
      <c r="AJ94" s="292"/>
      <c r="AK94" s="292"/>
      <c r="AL94" s="292"/>
      <c r="AM94" s="292"/>
      <c r="AN94" s="292"/>
      <c r="AO94" s="292"/>
      <c r="AP94" s="292"/>
      <c r="AQ94" s="292"/>
      <c r="AR94" s="292"/>
      <c r="AS94" s="292"/>
      <c r="AT94" s="292"/>
    </row>
    <row r="95" spans="2:46" x14ac:dyDescent="0.35">
      <c r="B95" s="5"/>
      <c r="C95" s="6">
        <v>4</v>
      </c>
      <c r="D95" s="34"/>
      <c r="E95" s="34"/>
      <c r="F95" s="34"/>
      <c r="G95" s="34"/>
      <c r="H95" s="86"/>
      <c r="I95" s="34"/>
      <c r="J95" s="34"/>
      <c r="K95" s="34"/>
      <c r="L95" s="7"/>
      <c r="M95" s="87"/>
      <c r="N95" s="87"/>
      <c r="O95" s="92"/>
      <c r="P95" s="34"/>
      <c r="Q95" s="107"/>
      <c r="R95" s="8"/>
      <c r="S95" s="9"/>
      <c r="T95" s="109"/>
      <c r="W95" s="58"/>
      <c r="X95" s="292"/>
      <c r="Y95" s="292"/>
      <c r="Z95" s="292"/>
      <c r="AA95" s="292"/>
      <c r="AB95" s="292"/>
      <c r="AC95" s="292"/>
      <c r="AD95" s="292"/>
      <c r="AE95" s="292"/>
      <c r="AF95" s="292"/>
      <c r="AG95" s="292"/>
      <c r="AH95" s="292"/>
      <c r="AI95" s="292"/>
      <c r="AJ95" s="292"/>
      <c r="AK95" s="292"/>
      <c r="AL95" s="292"/>
      <c r="AM95" s="292"/>
      <c r="AN95" s="292"/>
      <c r="AO95" s="292"/>
      <c r="AP95" s="292"/>
      <c r="AQ95" s="292"/>
      <c r="AR95" s="292"/>
      <c r="AS95" s="292"/>
      <c r="AT95" s="292"/>
    </row>
    <row r="96" spans="2:46" x14ac:dyDescent="0.35">
      <c r="B96" s="5"/>
      <c r="C96" s="6">
        <v>5</v>
      </c>
      <c r="D96" s="34"/>
      <c r="E96" s="34"/>
      <c r="F96" s="34"/>
      <c r="G96" s="34"/>
      <c r="H96" s="92"/>
      <c r="I96" s="34"/>
      <c r="J96" s="34"/>
      <c r="K96" s="34"/>
      <c r="L96" s="7"/>
      <c r="M96" s="87"/>
      <c r="N96" s="87"/>
      <c r="O96" s="92"/>
      <c r="P96" s="34"/>
      <c r="Q96" s="107"/>
      <c r="R96" s="8"/>
      <c r="S96" s="9"/>
      <c r="T96" s="109"/>
      <c r="W96" s="58"/>
      <c r="X96" s="292"/>
      <c r="Y96" s="292"/>
      <c r="Z96" s="292"/>
      <c r="AA96" s="292"/>
      <c r="AB96" s="292"/>
      <c r="AC96" s="292"/>
      <c r="AD96" s="292"/>
      <c r="AE96" s="292"/>
      <c r="AF96" s="292"/>
      <c r="AG96" s="292"/>
      <c r="AH96" s="292"/>
      <c r="AI96" s="292"/>
      <c r="AJ96" s="292"/>
      <c r="AK96" s="292"/>
      <c r="AL96" s="292"/>
      <c r="AM96" s="292"/>
      <c r="AN96" s="292"/>
      <c r="AO96" s="292"/>
      <c r="AP96" s="292"/>
      <c r="AQ96" s="292"/>
      <c r="AR96" s="292"/>
      <c r="AS96" s="292"/>
      <c r="AT96" s="292"/>
    </row>
    <row r="97" spans="2:46" x14ac:dyDescent="0.35">
      <c r="B97" s="5"/>
      <c r="C97" s="6">
        <v>6</v>
      </c>
      <c r="D97" s="34"/>
      <c r="E97" s="34"/>
      <c r="F97" s="34"/>
      <c r="G97" s="34"/>
      <c r="H97" s="34"/>
      <c r="I97" s="34"/>
      <c r="J97" s="34"/>
      <c r="K97" s="34"/>
      <c r="L97" s="7"/>
      <c r="M97" s="87"/>
      <c r="N97" s="87"/>
      <c r="O97" s="87"/>
      <c r="P97" s="87"/>
      <c r="Q97" s="87"/>
      <c r="R97" s="8"/>
      <c r="S97" s="9"/>
      <c r="T97" s="21"/>
      <c r="W97" s="58"/>
      <c r="X97" s="100"/>
      <c r="Y97" s="100"/>
      <c r="Z97" s="100"/>
      <c r="AA97" s="100"/>
      <c r="AB97" s="100"/>
      <c r="AC97" s="100"/>
      <c r="AD97" s="100"/>
      <c r="AE97" s="100"/>
      <c r="AF97" s="100"/>
      <c r="AG97" s="100"/>
      <c r="AH97" s="100"/>
      <c r="AI97" s="100"/>
      <c r="AJ97" s="100"/>
      <c r="AK97" s="100"/>
      <c r="AL97" s="100"/>
      <c r="AM97" s="100"/>
      <c r="AN97" s="100"/>
      <c r="AO97" s="100"/>
      <c r="AP97" s="100"/>
      <c r="AQ97" s="100"/>
      <c r="AR97" s="100"/>
      <c r="AS97" s="100"/>
      <c r="AT97" s="100"/>
    </row>
    <row r="98" spans="2:46" x14ac:dyDescent="0.35">
      <c r="B98" s="5"/>
      <c r="C98" s="6">
        <v>7</v>
      </c>
      <c r="D98" s="34"/>
      <c r="E98" s="34"/>
      <c r="F98" s="34"/>
      <c r="G98" s="34"/>
      <c r="H98" s="34"/>
      <c r="I98" s="34"/>
      <c r="J98" s="34"/>
      <c r="K98" s="34"/>
      <c r="L98" s="7"/>
      <c r="M98" s="87"/>
      <c r="N98" s="87"/>
      <c r="O98" s="87"/>
      <c r="P98" s="87"/>
      <c r="Q98" s="87"/>
      <c r="R98" s="8"/>
      <c r="S98" s="9"/>
      <c r="T98" s="21"/>
      <c r="W98" s="58"/>
      <c r="X98" s="100"/>
      <c r="Y98" s="100"/>
      <c r="Z98" s="100"/>
      <c r="AA98" s="100"/>
      <c r="AB98" s="100"/>
      <c r="AC98" s="100"/>
      <c r="AD98" s="100"/>
      <c r="AE98" s="100"/>
      <c r="AF98" s="100"/>
      <c r="AG98" s="100"/>
      <c r="AH98" s="100"/>
      <c r="AI98" s="100"/>
      <c r="AJ98" s="100"/>
      <c r="AK98" s="100"/>
      <c r="AL98" s="100"/>
      <c r="AM98" s="100"/>
      <c r="AN98" s="100"/>
      <c r="AO98" s="100"/>
      <c r="AP98" s="100"/>
      <c r="AQ98" s="100"/>
      <c r="AR98" s="100"/>
      <c r="AS98" s="100"/>
      <c r="AT98" s="100"/>
    </row>
    <row r="99" spans="2:46" x14ac:dyDescent="0.35">
      <c r="B99" s="5"/>
      <c r="C99" s="6">
        <v>8</v>
      </c>
      <c r="D99" s="34"/>
      <c r="E99" s="34"/>
      <c r="F99" s="34"/>
      <c r="G99" s="34"/>
      <c r="H99" s="34"/>
      <c r="I99" s="34"/>
      <c r="J99" s="34"/>
      <c r="K99" s="34"/>
      <c r="L99" s="7"/>
      <c r="M99" s="87"/>
      <c r="N99" s="87"/>
      <c r="O99" s="87"/>
      <c r="P99" s="87"/>
      <c r="Q99" s="87"/>
      <c r="R99" s="8"/>
      <c r="S99" s="9"/>
      <c r="T99" s="21"/>
      <c r="W99" s="58"/>
      <c r="X99" s="100"/>
      <c r="Y99" s="100"/>
      <c r="Z99" s="100"/>
      <c r="AA99" s="100"/>
      <c r="AB99" s="100"/>
      <c r="AC99" s="100"/>
      <c r="AD99" s="100"/>
      <c r="AE99" s="100"/>
      <c r="AF99" s="100"/>
      <c r="AG99" s="100"/>
      <c r="AH99" s="100"/>
      <c r="AI99" s="100"/>
      <c r="AJ99" s="100"/>
      <c r="AK99" s="100"/>
      <c r="AL99" s="100"/>
      <c r="AM99" s="100"/>
      <c r="AN99" s="100"/>
      <c r="AO99" s="100"/>
      <c r="AP99" s="100"/>
      <c r="AQ99" s="100"/>
      <c r="AR99" s="100"/>
      <c r="AS99" s="100"/>
      <c r="AT99" s="100"/>
    </row>
    <row r="100" spans="2:46" x14ac:dyDescent="0.35">
      <c r="B100" s="5"/>
      <c r="C100" s="6">
        <v>9</v>
      </c>
      <c r="D100" s="34"/>
      <c r="E100" s="34"/>
      <c r="F100" s="34"/>
      <c r="G100" s="34"/>
      <c r="H100" s="34"/>
      <c r="I100" s="34"/>
      <c r="J100" s="34"/>
      <c r="K100" s="34"/>
      <c r="L100" s="7"/>
      <c r="M100" s="87"/>
      <c r="N100" s="87"/>
      <c r="O100" s="87"/>
      <c r="P100" s="87"/>
      <c r="Q100" s="87"/>
      <c r="R100" s="8"/>
      <c r="S100" s="9"/>
      <c r="T100" s="21"/>
      <c r="W100" s="58"/>
      <c r="X100" s="100"/>
      <c r="Y100" s="100"/>
      <c r="Z100" s="100"/>
      <c r="AA100" s="100"/>
      <c r="AB100" s="100"/>
      <c r="AC100" s="100"/>
      <c r="AD100" s="100"/>
      <c r="AE100" s="100"/>
      <c r="AF100" s="100"/>
      <c r="AG100" s="100"/>
      <c r="AH100" s="100"/>
      <c r="AI100" s="100"/>
      <c r="AJ100" s="100"/>
      <c r="AK100" s="100"/>
      <c r="AL100" s="100"/>
      <c r="AM100" s="100"/>
      <c r="AN100" s="100"/>
      <c r="AO100" s="100"/>
      <c r="AP100" s="100"/>
      <c r="AQ100" s="100"/>
      <c r="AR100" s="100"/>
      <c r="AS100" s="100"/>
      <c r="AT100" s="100"/>
    </row>
    <row r="101" spans="2:46" x14ac:dyDescent="0.35">
      <c r="B101" s="5"/>
      <c r="C101" s="6">
        <v>10</v>
      </c>
      <c r="D101" s="34"/>
      <c r="E101" s="34"/>
      <c r="F101" s="34"/>
      <c r="G101" s="34"/>
      <c r="H101" s="34"/>
      <c r="I101" s="34"/>
      <c r="J101" s="34"/>
      <c r="K101" s="34"/>
      <c r="L101" s="7"/>
      <c r="M101" s="87"/>
      <c r="N101" s="87"/>
      <c r="O101" s="87"/>
      <c r="P101" s="87"/>
      <c r="Q101" s="87"/>
      <c r="R101" s="8"/>
      <c r="S101" s="9"/>
      <c r="T101" s="20"/>
      <c r="W101" s="58"/>
      <c r="X101" s="58"/>
      <c r="Y101" s="58"/>
      <c r="Z101" s="58"/>
      <c r="AA101" s="58"/>
      <c r="AB101" s="58"/>
      <c r="AC101" s="58"/>
      <c r="AD101" s="58"/>
      <c r="AE101" s="58"/>
      <c r="AF101" s="58"/>
      <c r="AG101" s="58"/>
      <c r="AH101" s="58"/>
      <c r="AI101" s="58"/>
      <c r="AJ101" s="58"/>
      <c r="AK101" s="58"/>
      <c r="AL101" s="58"/>
      <c r="AM101" s="58"/>
      <c r="AN101" s="58"/>
      <c r="AO101" s="58"/>
      <c r="AP101" s="58"/>
      <c r="AQ101" s="58"/>
      <c r="AR101" s="58"/>
      <c r="AS101" s="58"/>
      <c r="AT101" s="58"/>
    </row>
    <row r="102" spans="2:46" x14ac:dyDescent="0.35">
      <c r="B102" s="52"/>
      <c r="C102" s="53"/>
      <c r="D102" s="53"/>
      <c r="E102" s="53"/>
      <c r="F102" s="53"/>
      <c r="G102" s="53"/>
      <c r="H102" s="53"/>
      <c r="I102" s="53"/>
      <c r="J102" s="53"/>
      <c r="K102" s="53"/>
      <c r="L102" s="53"/>
      <c r="M102" s="53"/>
      <c r="N102" s="53"/>
      <c r="O102" s="53"/>
      <c r="P102" s="53"/>
      <c r="Q102" s="53"/>
      <c r="R102" s="6" t="s">
        <v>22</v>
      </c>
      <c r="S102" s="9">
        <f>+SUM(S92:S101)</f>
        <v>1672.8604011964144</v>
      </c>
      <c r="T102" s="54"/>
      <c r="W102" s="58"/>
      <c r="X102" s="58"/>
      <c r="Y102" s="58"/>
      <c r="Z102" s="58"/>
      <c r="AA102" s="58"/>
      <c r="AB102" s="58"/>
      <c r="AC102" s="58"/>
      <c r="AD102" s="58"/>
      <c r="AE102" s="58"/>
      <c r="AF102" s="58"/>
      <c r="AG102" s="58"/>
      <c r="AH102" s="58"/>
      <c r="AI102" s="58"/>
      <c r="AJ102" s="58"/>
      <c r="AK102" s="58"/>
      <c r="AL102" s="58"/>
      <c r="AM102" s="58"/>
      <c r="AN102" s="58"/>
      <c r="AO102" s="58"/>
      <c r="AP102" s="58"/>
      <c r="AQ102" s="58"/>
      <c r="AR102" s="58"/>
      <c r="AS102" s="58"/>
      <c r="AT102" s="58"/>
    </row>
    <row r="103" spans="2:46" x14ac:dyDescent="0.35">
      <c r="B103" s="52"/>
      <c r="C103" s="53"/>
      <c r="D103" s="53"/>
      <c r="E103" s="53"/>
      <c r="F103" s="53"/>
      <c r="G103" s="53"/>
      <c r="H103" s="53"/>
      <c r="I103" s="53"/>
      <c r="J103" s="53"/>
      <c r="K103" s="53"/>
      <c r="L103" s="53"/>
      <c r="M103" s="53"/>
      <c r="N103" s="53"/>
      <c r="O103" s="53"/>
      <c r="P103" s="53"/>
      <c r="Q103" s="53"/>
      <c r="R103" s="117" t="s">
        <v>151</v>
      </c>
      <c r="S103" s="118"/>
      <c r="T103" s="54"/>
      <c r="W103" s="58"/>
      <c r="X103" s="58"/>
      <c r="Y103" s="58"/>
      <c r="Z103" s="58"/>
      <c r="AA103" s="58"/>
      <c r="AB103" s="58"/>
      <c r="AC103" s="58"/>
      <c r="AD103" s="58"/>
      <c r="AE103" s="58"/>
      <c r="AF103" s="58"/>
      <c r="AG103" s="58"/>
      <c r="AH103" s="58"/>
      <c r="AI103" s="58"/>
      <c r="AJ103" s="58"/>
      <c r="AK103" s="58"/>
      <c r="AL103" s="58"/>
      <c r="AM103" s="58"/>
      <c r="AN103" s="58"/>
      <c r="AO103" s="58"/>
      <c r="AP103" s="58"/>
      <c r="AQ103" s="58"/>
      <c r="AR103" s="58"/>
      <c r="AS103" s="58"/>
      <c r="AT103" s="58"/>
    </row>
    <row r="104" spans="2:46" x14ac:dyDescent="0.35">
      <c r="B104" s="52"/>
      <c r="C104" s="53"/>
      <c r="D104" s="53"/>
      <c r="E104" s="53"/>
      <c r="F104" s="53"/>
      <c r="G104" s="53"/>
      <c r="H104" s="53"/>
      <c r="I104" s="53"/>
      <c r="J104" s="53"/>
      <c r="K104" s="53"/>
      <c r="L104" s="53"/>
      <c r="M104" s="53"/>
      <c r="N104" s="53"/>
      <c r="O104" s="53"/>
      <c r="P104" s="53"/>
      <c r="Q104" s="53"/>
      <c r="R104" s="116"/>
      <c r="S104" s="99"/>
      <c r="T104" s="54"/>
      <c r="W104" s="58"/>
      <c r="X104" s="58"/>
      <c r="Y104" s="58"/>
      <c r="Z104" s="58"/>
      <c r="AA104" s="58"/>
      <c r="AB104" s="58"/>
      <c r="AC104" s="58"/>
      <c r="AD104" s="58"/>
      <c r="AE104" s="58"/>
      <c r="AF104" s="58"/>
      <c r="AG104" s="58"/>
      <c r="AH104" s="58"/>
      <c r="AI104" s="58"/>
      <c r="AJ104" s="58"/>
      <c r="AK104" s="58"/>
      <c r="AL104" s="58"/>
      <c r="AM104" s="58"/>
      <c r="AN104" s="58"/>
      <c r="AO104" s="58"/>
      <c r="AP104" s="58"/>
      <c r="AQ104" s="58"/>
      <c r="AR104" s="58"/>
      <c r="AS104" s="58"/>
      <c r="AT104" s="58"/>
    </row>
    <row r="105" spans="2:46" x14ac:dyDescent="0.35">
      <c r="B105" s="52"/>
      <c r="C105" s="53"/>
      <c r="D105" s="53"/>
      <c r="E105" s="53"/>
      <c r="F105" s="53"/>
      <c r="G105" s="53"/>
      <c r="H105" s="53"/>
      <c r="I105" s="53"/>
      <c r="J105" s="53"/>
      <c r="K105" s="53"/>
      <c r="L105" s="53"/>
      <c r="M105" s="53"/>
      <c r="N105" s="53"/>
      <c r="O105" s="53"/>
      <c r="P105" s="53"/>
      <c r="Q105" s="53"/>
      <c r="R105" s="116"/>
      <c r="S105" s="99"/>
      <c r="T105" s="54"/>
      <c r="W105" s="58"/>
      <c r="X105" s="58"/>
      <c r="Y105" s="58"/>
      <c r="Z105" s="58"/>
      <c r="AA105" s="58"/>
      <c r="AB105" s="58"/>
      <c r="AC105" s="58"/>
      <c r="AD105" s="58"/>
      <c r="AE105" s="58"/>
      <c r="AF105" s="58"/>
      <c r="AG105" s="58"/>
      <c r="AH105" s="58"/>
      <c r="AI105" s="58"/>
      <c r="AJ105" s="58"/>
      <c r="AK105" s="58"/>
      <c r="AL105" s="58"/>
      <c r="AM105" s="58"/>
      <c r="AN105" s="58"/>
      <c r="AO105" s="58"/>
      <c r="AP105" s="58"/>
      <c r="AQ105" s="58"/>
      <c r="AR105" s="58"/>
      <c r="AS105" s="58"/>
      <c r="AT105" s="58"/>
    </row>
    <row r="106" spans="2:46" x14ac:dyDescent="0.35">
      <c r="B106" s="52"/>
      <c r="C106" s="53"/>
      <c r="D106" s="53"/>
      <c r="E106" s="53"/>
      <c r="F106" s="53"/>
      <c r="G106" s="53"/>
      <c r="H106" s="53"/>
      <c r="I106" s="53"/>
      <c r="J106" s="53"/>
      <c r="K106" s="53"/>
      <c r="L106" s="53"/>
      <c r="M106" s="53"/>
      <c r="N106" s="53"/>
      <c r="O106" s="53"/>
      <c r="P106" s="53"/>
      <c r="Q106" s="53"/>
      <c r="R106" s="116"/>
      <c r="S106" s="99"/>
      <c r="T106" s="54"/>
      <c r="W106" s="58"/>
      <c r="X106" s="58"/>
      <c r="Y106" s="58"/>
      <c r="Z106" s="58"/>
      <c r="AA106" s="58"/>
      <c r="AB106" s="58"/>
      <c r="AC106" s="58"/>
      <c r="AD106" s="58"/>
      <c r="AE106" s="58"/>
      <c r="AF106" s="58"/>
      <c r="AG106" s="58"/>
      <c r="AH106" s="58"/>
      <c r="AI106" s="58"/>
      <c r="AJ106" s="58"/>
      <c r="AK106" s="58"/>
      <c r="AL106" s="58"/>
      <c r="AM106" s="58"/>
      <c r="AN106" s="58"/>
      <c r="AO106" s="58"/>
      <c r="AP106" s="58"/>
      <c r="AQ106" s="58"/>
      <c r="AR106" s="58"/>
      <c r="AS106" s="58"/>
      <c r="AT106" s="58"/>
    </row>
    <row r="107" spans="2:46" customFormat="1" x14ac:dyDescent="0.25">
      <c r="B107" s="288" t="s">
        <v>0</v>
      </c>
      <c r="C107" s="288"/>
      <c r="D107" s="288"/>
      <c r="E107" s="288"/>
      <c r="F107" s="288"/>
      <c r="G107" s="288"/>
      <c r="H107" s="288"/>
      <c r="I107" s="288"/>
      <c r="J107" s="288"/>
      <c r="K107" s="357">
        <v>1000000000</v>
      </c>
      <c r="L107" s="358"/>
      <c r="M107" s="358"/>
      <c r="N107" s="368" t="str">
        <f>+IF(K109&gt;=K108,"CUMPLE","NO  CUMPLE")</f>
        <v>NO  CUMPLE</v>
      </c>
      <c r="O107" s="187">
        <v>0</v>
      </c>
      <c r="P107" s="299"/>
      <c r="Q107" s="300"/>
      <c r="R107" s="301"/>
      <c r="S107" s="1"/>
      <c r="T107" s="16"/>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row>
    <row r="108" spans="2:46" customFormat="1" x14ac:dyDescent="0.25">
      <c r="B108" s="288" t="s">
        <v>68</v>
      </c>
      <c r="C108" s="288"/>
      <c r="D108" s="288"/>
      <c r="E108" s="288"/>
      <c r="F108" s="288"/>
      <c r="G108" s="288"/>
      <c r="H108" s="288"/>
      <c r="I108" s="288"/>
      <c r="J108" s="288"/>
      <c r="K108" s="337">
        <v>1920</v>
      </c>
      <c r="L108" s="338"/>
      <c r="M108" s="369"/>
      <c r="N108" s="368"/>
      <c r="O108" s="187"/>
      <c r="P108" s="299"/>
      <c r="Q108" s="300"/>
      <c r="R108" s="301"/>
      <c r="S108" s="1"/>
      <c r="T108" s="16"/>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row>
    <row r="109" spans="2:46" customFormat="1" ht="42" customHeight="1" x14ac:dyDescent="0.25">
      <c r="B109" s="288" t="s">
        <v>1</v>
      </c>
      <c r="C109" s="288"/>
      <c r="D109" s="288"/>
      <c r="E109" s="288"/>
      <c r="F109" s="288"/>
      <c r="G109" s="288"/>
      <c r="H109" s="288"/>
      <c r="I109" s="288"/>
      <c r="J109" s="288"/>
      <c r="K109" s="370">
        <f>+S102</f>
        <v>1672.8604011964144</v>
      </c>
      <c r="L109" s="371"/>
      <c r="M109" s="372"/>
      <c r="N109" s="368"/>
      <c r="O109" s="187"/>
      <c r="P109" s="302"/>
      <c r="Q109" s="300"/>
      <c r="R109" s="301"/>
      <c r="S109" s="1"/>
      <c r="T109" s="16"/>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row>
    <row r="110" spans="2:46" x14ac:dyDescent="0.35">
      <c r="B110" s="3"/>
      <c r="C110" s="4"/>
      <c r="D110" s="4"/>
      <c r="E110" s="4"/>
      <c r="F110" s="4"/>
      <c r="G110" s="4"/>
      <c r="H110" s="4"/>
      <c r="I110" s="4"/>
      <c r="J110" s="4"/>
      <c r="K110" s="4"/>
      <c r="L110" s="4"/>
      <c r="M110" s="4"/>
      <c r="N110" s="4"/>
      <c r="O110" s="4"/>
      <c r="P110" s="326" t="s">
        <v>15</v>
      </c>
      <c r="Q110" s="326"/>
      <c r="R110" s="326"/>
      <c r="S110" s="4"/>
      <c r="T110" s="19"/>
      <c r="W110" s="58"/>
      <c r="X110" s="327"/>
      <c r="Y110" s="327"/>
      <c r="Z110" s="327"/>
      <c r="AA110" s="327"/>
      <c r="AB110" s="327"/>
      <c r="AC110" s="327"/>
      <c r="AD110" s="327"/>
      <c r="AE110" s="327"/>
      <c r="AF110" s="327"/>
      <c r="AG110" s="327"/>
      <c r="AH110" s="327"/>
      <c r="AI110" s="327"/>
      <c r="AJ110" s="327"/>
      <c r="AK110" s="327"/>
      <c r="AL110" s="327"/>
      <c r="AM110" s="327"/>
      <c r="AN110" s="327"/>
      <c r="AO110" s="327"/>
      <c r="AP110" s="327"/>
      <c r="AQ110" s="327"/>
      <c r="AR110" s="327"/>
      <c r="AS110" s="327"/>
      <c r="AT110" s="327"/>
    </row>
    <row r="111" spans="2:46" ht="54.75" customHeight="1" x14ac:dyDescent="0.35">
      <c r="B111" s="322" t="s">
        <v>69</v>
      </c>
      <c r="C111" s="323"/>
      <c r="D111" s="323"/>
      <c r="E111" s="323"/>
      <c r="F111" s="323"/>
      <c r="G111" s="323"/>
      <c r="H111" s="323"/>
      <c r="I111" s="323"/>
      <c r="J111" s="323"/>
      <c r="K111" s="323"/>
      <c r="L111" s="323"/>
      <c r="M111" s="323"/>
      <c r="N111" s="113" t="s">
        <v>19</v>
      </c>
      <c r="O111" s="134">
        <v>100</v>
      </c>
      <c r="P111" s="319"/>
      <c r="Q111" s="320"/>
      <c r="R111" s="321"/>
      <c r="S111" s="4"/>
      <c r="T111" s="19"/>
      <c r="W111" s="58"/>
      <c r="X111" s="327"/>
      <c r="Y111" s="327"/>
      <c r="Z111" s="327"/>
      <c r="AA111" s="327"/>
      <c r="AB111" s="327"/>
      <c r="AC111" s="327"/>
      <c r="AD111" s="327"/>
      <c r="AE111" s="327"/>
      <c r="AF111" s="327"/>
      <c r="AG111" s="327"/>
      <c r="AH111" s="327"/>
      <c r="AI111" s="327"/>
      <c r="AJ111" s="327"/>
      <c r="AK111" s="327"/>
      <c r="AL111" s="327"/>
      <c r="AM111" s="327"/>
      <c r="AN111" s="327"/>
      <c r="AO111" s="327"/>
      <c r="AP111" s="327"/>
      <c r="AQ111" s="327"/>
      <c r="AR111" s="327"/>
      <c r="AS111" s="327"/>
      <c r="AT111" s="327"/>
    </row>
    <row r="112" spans="2:46" ht="64.5" customHeight="1" x14ac:dyDescent="0.35">
      <c r="B112" s="322" t="s">
        <v>29</v>
      </c>
      <c r="C112" s="323"/>
      <c r="D112" s="323"/>
      <c r="E112" s="323"/>
      <c r="F112" s="323"/>
      <c r="G112" s="323"/>
      <c r="H112" s="323"/>
      <c r="I112" s="323"/>
      <c r="J112" s="323"/>
      <c r="K112" s="323"/>
      <c r="L112" s="323"/>
      <c r="M112" s="323"/>
      <c r="N112" s="113" t="s">
        <v>19</v>
      </c>
      <c r="O112" s="134">
        <v>10</v>
      </c>
      <c r="P112" s="319"/>
      <c r="Q112" s="320"/>
      <c r="R112" s="321"/>
      <c r="S112" s="4"/>
      <c r="T112" s="19"/>
      <c r="W112" s="58"/>
      <c r="X112" s="58"/>
      <c r="Y112" s="58"/>
      <c r="Z112" s="58"/>
      <c r="AA112" s="58"/>
      <c r="AB112" s="58"/>
      <c r="AC112" s="58"/>
      <c r="AD112" s="58"/>
      <c r="AE112" s="58"/>
      <c r="AF112" s="58"/>
      <c r="AG112" s="58"/>
      <c r="AH112" s="58"/>
      <c r="AI112" s="58"/>
      <c r="AJ112" s="58"/>
      <c r="AK112" s="58"/>
      <c r="AL112" s="58"/>
      <c r="AM112" s="58"/>
      <c r="AN112" s="58"/>
      <c r="AO112" s="58"/>
      <c r="AP112" s="58"/>
      <c r="AQ112" s="58"/>
      <c r="AR112" s="58"/>
      <c r="AS112" s="58"/>
      <c r="AT112" s="58"/>
    </row>
    <row r="113" spans="2:46" ht="61.5" customHeight="1" x14ac:dyDescent="0.35">
      <c r="B113" s="322" t="s">
        <v>28</v>
      </c>
      <c r="C113" s="323"/>
      <c r="D113" s="323"/>
      <c r="E113" s="323"/>
      <c r="F113" s="323"/>
      <c r="G113" s="323"/>
      <c r="H113" s="323"/>
      <c r="I113" s="323"/>
      <c r="J113" s="323"/>
      <c r="K113" s="323"/>
      <c r="L113" s="323"/>
      <c r="M113" s="323"/>
      <c r="N113" s="113" t="s">
        <v>19</v>
      </c>
      <c r="O113" s="134">
        <v>20</v>
      </c>
      <c r="P113" s="319"/>
      <c r="Q113" s="320"/>
      <c r="R113" s="321"/>
      <c r="S113" s="4"/>
      <c r="T113" s="19"/>
      <c r="W113" s="58"/>
      <c r="X113" s="58"/>
      <c r="Y113" s="58"/>
      <c r="Z113" s="58"/>
      <c r="AA113" s="58"/>
      <c r="AB113" s="58"/>
      <c r="AC113" s="58"/>
      <c r="AD113" s="58"/>
      <c r="AE113" s="58"/>
      <c r="AF113" s="58"/>
      <c r="AG113" s="58"/>
      <c r="AH113" s="58"/>
      <c r="AI113" s="58"/>
      <c r="AJ113" s="58"/>
      <c r="AK113" s="58"/>
      <c r="AL113" s="58"/>
      <c r="AM113" s="58"/>
      <c r="AN113" s="58"/>
      <c r="AO113" s="58"/>
      <c r="AP113" s="58"/>
      <c r="AQ113" s="58"/>
      <c r="AR113" s="58"/>
      <c r="AS113" s="58"/>
      <c r="AT113" s="58"/>
    </row>
    <row r="114" spans="2:46" ht="51.75" customHeight="1" x14ac:dyDescent="0.35">
      <c r="B114" s="322" t="s">
        <v>70</v>
      </c>
      <c r="C114" s="323"/>
      <c r="D114" s="323"/>
      <c r="E114" s="323"/>
      <c r="F114" s="323"/>
      <c r="G114" s="323"/>
      <c r="H114" s="323"/>
      <c r="I114" s="323"/>
      <c r="J114" s="323"/>
      <c r="K114" s="323"/>
      <c r="L114" s="323"/>
      <c r="M114" s="323"/>
      <c r="N114" s="102"/>
      <c r="O114" s="37" t="str">
        <f>IF(B76="NO HABILITADO","0",IF(N114="SI","100","0"))</f>
        <v>0</v>
      </c>
      <c r="P114" s="319"/>
      <c r="Q114" s="320"/>
      <c r="R114" s="321"/>
      <c r="S114" s="2"/>
      <c r="T114" s="18"/>
      <c r="W114" s="58"/>
      <c r="X114" s="58"/>
      <c r="Y114" s="58"/>
      <c r="Z114" s="58"/>
      <c r="AA114" s="58"/>
      <c r="AB114" s="58"/>
      <c r="AC114" s="58"/>
      <c r="AD114" s="58"/>
      <c r="AE114" s="58"/>
      <c r="AF114" s="58"/>
      <c r="AG114" s="58"/>
      <c r="AH114" s="58"/>
      <c r="AI114" s="58"/>
      <c r="AJ114" s="58"/>
      <c r="AK114" s="58"/>
      <c r="AL114" s="58"/>
      <c r="AM114" s="58"/>
      <c r="AN114" s="58"/>
      <c r="AO114" s="58"/>
      <c r="AP114" s="58"/>
      <c r="AQ114" s="58"/>
      <c r="AR114" s="58"/>
      <c r="AS114" s="58"/>
      <c r="AT114" s="58"/>
    </row>
    <row r="115" spans="2:46" x14ac:dyDescent="0.35">
      <c r="B115" s="324" t="s">
        <v>22</v>
      </c>
      <c r="C115" s="325"/>
      <c r="D115" s="325"/>
      <c r="E115" s="325"/>
      <c r="F115" s="325"/>
      <c r="G115" s="325"/>
      <c r="H115" s="325"/>
      <c r="I115" s="325"/>
      <c r="J115" s="325"/>
      <c r="K115" s="325"/>
      <c r="L115" s="325"/>
      <c r="M115" s="325"/>
      <c r="N115" s="325"/>
      <c r="O115" s="11">
        <f>SUM(O107:O114)</f>
        <v>130</v>
      </c>
      <c r="P115" s="319"/>
      <c r="Q115" s="320"/>
      <c r="R115" s="321"/>
      <c r="S115" s="2"/>
      <c r="T115" s="18"/>
      <c r="W115" s="58"/>
      <c r="X115" s="58"/>
      <c r="Y115" s="58"/>
      <c r="Z115" s="58"/>
      <c r="AA115" s="58"/>
      <c r="AB115" s="58"/>
      <c r="AC115" s="58"/>
      <c r="AD115" s="58"/>
      <c r="AE115" s="58"/>
      <c r="AF115" s="58"/>
      <c r="AG115" s="58"/>
      <c r="AH115" s="58"/>
      <c r="AI115" s="58"/>
      <c r="AJ115" s="58"/>
      <c r="AK115" s="58"/>
      <c r="AL115" s="58"/>
      <c r="AM115" s="58"/>
      <c r="AN115" s="58"/>
      <c r="AO115" s="58"/>
      <c r="AP115" s="58"/>
      <c r="AQ115" s="58"/>
      <c r="AR115" s="58"/>
      <c r="AS115" s="58"/>
      <c r="AT115" s="58"/>
    </row>
    <row r="116" spans="2:46" x14ac:dyDescent="0.35">
      <c r="B116" s="52"/>
      <c r="C116" s="53"/>
      <c r="D116" s="53"/>
      <c r="E116" s="53"/>
      <c r="F116" s="53"/>
      <c r="G116" s="53"/>
      <c r="H116" s="53"/>
      <c r="I116" s="53"/>
      <c r="J116" s="53"/>
      <c r="K116" s="53"/>
      <c r="L116" s="53"/>
      <c r="M116" s="53"/>
      <c r="N116" s="53"/>
      <c r="O116" s="53"/>
      <c r="P116" s="53"/>
      <c r="Q116" s="53"/>
      <c r="R116" s="53"/>
      <c r="S116" s="53"/>
      <c r="T116" s="54"/>
      <c r="W116" s="58"/>
      <c r="X116" s="58"/>
      <c r="Y116" s="58"/>
      <c r="Z116" s="58"/>
      <c r="AA116" s="58"/>
      <c r="AB116" s="58"/>
      <c r="AC116" s="58"/>
      <c r="AD116" s="58"/>
      <c r="AE116" s="58"/>
      <c r="AF116" s="58"/>
      <c r="AG116" s="58"/>
      <c r="AH116" s="58"/>
      <c r="AI116" s="58"/>
      <c r="AJ116" s="58"/>
      <c r="AK116" s="58"/>
      <c r="AL116" s="58"/>
      <c r="AM116" s="58"/>
      <c r="AN116" s="58"/>
      <c r="AO116" s="58"/>
      <c r="AP116" s="58"/>
      <c r="AQ116" s="58"/>
      <c r="AR116" s="58"/>
      <c r="AS116" s="58"/>
      <c r="AT116" s="58"/>
    </row>
    <row r="117" spans="2:46" x14ac:dyDescent="0.35">
      <c r="B117" s="52"/>
      <c r="C117" s="53"/>
      <c r="D117" s="53"/>
      <c r="E117" s="53"/>
      <c r="F117" s="53"/>
      <c r="G117" s="53"/>
      <c r="H117" s="53"/>
      <c r="I117" s="53"/>
      <c r="J117" s="53"/>
      <c r="K117" s="53"/>
      <c r="L117" s="53"/>
      <c r="M117" s="53"/>
      <c r="N117" s="53"/>
      <c r="O117" s="53"/>
      <c r="P117" s="53"/>
      <c r="Q117" s="53"/>
      <c r="R117" s="53"/>
      <c r="S117" s="53"/>
      <c r="T117" s="54"/>
      <c r="W117" s="58"/>
      <c r="X117" s="58"/>
      <c r="Y117" s="58"/>
      <c r="Z117" s="58"/>
      <c r="AA117" s="58"/>
      <c r="AB117" s="58"/>
      <c r="AC117" s="58"/>
      <c r="AD117" s="58"/>
      <c r="AE117" s="58"/>
      <c r="AF117" s="58"/>
      <c r="AG117" s="58"/>
      <c r="AH117" s="58"/>
      <c r="AI117" s="58"/>
      <c r="AJ117" s="58"/>
      <c r="AK117" s="58"/>
      <c r="AL117" s="58"/>
      <c r="AM117" s="58"/>
      <c r="AN117" s="58"/>
      <c r="AO117" s="58"/>
      <c r="AP117" s="58"/>
      <c r="AQ117" s="58"/>
      <c r="AR117" s="58"/>
      <c r="AS117" s="58"/>
      <c r="AT117" s="58"/>
    </row>
    <row r="118" spans="2:46" x14ac:dyDescent="0.35">
      <c r="B118" s="52"/>
      <c r="C118" s="53"/>
      <c r="D118" s="53"/>
      <c r="E118" s="53"/>
      <c r="F118" s="53"/>
      <c r="G118" s="53"/>
      <c r="H118" s="53"/>
      <c r="I118" s="53"/>
      <c r="J118" s="53"/>
      <c r="K118" s="53"/>
      <c r="L118" s="53"/>
      <c r="M118" s="53"/>
      <c r="N118" s="53"/>
      <c r="O118" s="53"/>
      <c r="P118" s="53"/>
      <c r="Q118" s="53"/>
      <c r="R118" s="53"/>
      <c r="S118" s="53"/>
      <c r="T118" s="54"/>
      <c r="W118" s="58"/>
      <c r="X118" s="58"/>
      <c r="Y118" s="58"/>
      <c r="Z118" s="58"/>
      <c r="AA118" s="58"/>
      <c r="AB118" s="58"/>
      <c r="AC118" s="58"/>
      <c r="AD118" s="58"/>
      <c r="AE118" s="58"/>
      <c r="AF118" s="58"/>
      <c r="AG118" s="58"/>
      <c r="AH118" s="58"/>
      <c r="AI118" s="58"/>
      <c r="AJ118" s="58"/>
      <c r="AK118" s="58"/>
      <c r="AL118" s="58"/>
      <c r="AM118" s="58"/>
      <c r="AN118" s="58"/>
      <c r="AO118" s="58"/>
      <c r="AP118" s="58"/>
      <c r="AQ118" s="58"/>
      <c r="AR118" s="58"/>
      <c r="AS118" s="58"/>
      <c r="AT118" s="58"/>
    </row>
    <row r="119" spans="2:46" x14ac:dyDescent="0.35">
      <c r="B119" s="52"/>
      <c r="C119" s="53"/>
      <c r="D119" s="53"/>
      <c r="E119" s="53"/>
      <c r="F119" s="53"/>
      <c r="G119" s="53"/>
      <c r="H119" s="53"/>
      <c r="I119" s="53"/>
      <c r="J119" s="53"/>
      <c r="K119" s="53"/>
      <c r="L119" s="53"/>
      <c r="M119" s="53"/>
      <c r="N119" s="53"/>
      <c r="O119" s="53"/>
      <c r="P119" s="53"/>
      <c r="Q119" s="53"/>
      <c r="R119" s="53"/>
      <c r="S119" s="53"/>
      <c r="T119" s="54"/>
      <c r="W119" s="58"/>
      <c r="X119" s="58"/>
      <c r="Y119" s="58"/>
      <c r="Z119" s="58"/>
      <c r="AA119" s="58"/>
      <c r="AB119" s="58"/>
      <c r="AC119" s="58"/>
      <c r="AD119" s="58"/>
      <c r="AE119" s="58"/>
      <c r="AF119" s="58"/>
      <c r="AG119" s="58"/>
      <c r="AH119" s="58"/>
      <c r="AI119" s="58"/>
      <c r="AJ119" s="58"/>
      <c r="AK119" s="58"/>
      <c r="AL119" s="58"/>
      <c r="AM119" s="58"/>
      <c r="AN119" s="58"/>
      <c r="AO119" s="58"/>
      <c r="AP119" s="58"/>
      <c r="AQ119" s="58"/>
      <c r="AR119" s="58"/>
      <c r="AS119" s="58"/>
      <c r="AT119" s="58"/>
    </row>
    <row r="120" spans="2:46" x14ac:dyDescent="0.35">
      <c r="B120" s="52"/>
      <c r="C120" s="53"/>
      <c r="D120" s="53"/>
      <c r="E120" s="53"/>
      <c r="F120" s="53"/>
      <c r="G120" s="53"/>
      <c r="H120" s="53"/>
      <c r="I120" s="53"/>
      <c r="J120" s="53"/>
      <c r="K120" s="53"/>
      <c r="L120" s="53"/>
      <c r="M120" s="53"/>
      <c r="N120" s="53"/>
      <c r="O120" s="53"/>
      <c r="P120" s="53"/>
      <c r="Q120" s="53"/>
      <c r="R120" s="53"/>
      <c r="S120" s="53"/>
      <c r="T120" s="54"/>
      <c r="W120" s="58"/>
      <c r="X120" s="58"/>
      <c r="Y120" s="58"/>
      <c r="Z120" s="58"/>
      <c r="AA120" s="58"/>
      <c r="AB120" s="58"/>
      <c r="AC120" s="58"/>
      <c r="AD120" s="58"/>
      <c r="AE120" s="58"/>
      <c r="AF120" s="58"/>
      <c r="AG120" s="58"/>
      <c r="AH120" s="58"/>
      <c r="AI120" s="58"/>
      <c r="AJ120" s="58"/>
      <c r="AK120" s="58"/>
      <c r="AL120" s="58"/>
      <c r="AM120" s="58"/>
      <c r="AN120" s="58"/>
      <c r="AO120" s="58"/>
      <c r="AP120" s="58"/>
      <c r="AQ120" s="58"/>
      <c r="AR120" s="58"/>
      <c r="AS120" s="58"/>
      <c r="AT120" s="58"/>
    </row>
    <row r="121" spans="2:46" x14ac:dyDescent="0.35">
      <c r="B121" s="52"/>
      <c r="C121" s="53"/>
      <c r="D121" s="53"/>
      <c r="E121" s="53"/>
      <c r="F121" s="53"/>
      <c r="G121" s="53"/>
      <c r="H121" s="53"/>
      <c r="I121" s="53"/>
      <c r="J121" s="53"/>
      <c r="K121" s="53"/>
      <c r="L121" s="53"/>
      <c r="M121" s="53"/>
      <c r="N121" s="53"/>
      <c r="O121" s="53"/>
      <c r="P121" s="53"/>
      <c r="Q121" s="53"/>
      <c r="R121" s="53"/>
      <c r="S121" s="53"/>
      <c r="T121" s="54"/>
      <c r="W121" s="58"/>
      <c r="X121" s="58"/>
      <c r="Y121" s="58"/>
      <c r="Z121" s="58"/>
      <c r="AA121" s="58"/>
      <c r="AB121" s="58"/>
      <c r="AC121" s="58"/>
      <c r="AD121" s="58"/>
      <c r="AE121" s="58"/>
      <c r="AF121" s="58"/>
      <c r="AG121" s="58"/>
      <c r="AH121" s="58"/>
      <c r="AI121" s="58"/>
      <c r="AJ121" s="58"/>
      <c r="AK121" s="58"/>
      <c r="AL121" s="58"/>
      <c r="AM121" s="58"/>
      <c r="AN121" s="58"/>
      <c r="AO121" s="58"/>
      <c r="AP121" s="58"/>
      <c r="AQ121" s="58"/>
      <c r="AR121" s="58"/>
      <c r="AS121" s="58"/>
      <c r="AT121" s="58"/>
    </row>
    <row r="122" spans="2:46" x14ac:dyDescent="0.35">
      <c r="B122" s="52"/>
      <c r="C122" s="53"/>
      <c r="D122" s="53"/>
      <c r="E122" s="53"/>
      <c r="F122" s="53"/>
      <c r="G122" s="53"/>
      <c r="H122" s="53"/>
      <c r="I122" s="53"/>
      <c r="J122" s="53"/>
      <c r="K122" s="53"/>
      <c r="L122" s="53"/>
      <c r="M122" s="53"/>
      <c r="N122" s="53"/>
      <c r="O122" s="53"/>
      <c r="P122" s="53"/>
      <c r="Q122" s="53"/>
      <c r="R122" s="53"/>
      <c r="S122" s="53"/>
      <c r="T122" s="54"/>
      <c r="W122" s="58"/>
      <c r="X122" s="58"/>
      <c r="Y122" s="58"/>
      <c r="Z122" s="58"/>
      <c r="AA122" s="58"/>
      <c r="AB122" s="58"/>
      <c r="AC122" s="58"/>
      <c r="AD122" s="58"/>
      <c r="AE122" s="58"/>
      <c r="AF122" s="58"/>
      <c r="AG122" s="58"/>
      <c r="AH122" s="58"/>
      <c r="AI122" s="58"/>
      <c r="AJ122" s="58"/>
      <c r="AK122" s="58"/>
      <c r="AL122" s="58"/>
      <c r="AM122" s="58"/>
      <c r="AN122" s="58"/>
      <c r="AO122" s="58"/>
      <c r="AP122" s="58"/>
      <c r="AQ122" s="58"/>
      <c r="AR122" s="58"/>
      <c r="AS122" s="58"/>
      <c r="AT122" s="58"/>
    </row>
    <row r="123" spans="2:46" x14ac:dyDescent="0.35">
      <c r="B123" s="52"/>
      <c r="C123" s="53"/>
      <c r="D123" s="53"/>
      <c r="E123" s="53"/>
      <c r="F123" s="53"/>
      <c r="G123" s="53"/>
      <c r="H123" s="53"/>
      <c r="I123" s="53"/>
      <c r="J123" s="53"/>
      <c r="K123" s="53"/>
      <c r="L123" s="53"/>
      <c r="M123" s="53"/>
      <c r="N123" s="53"/>
      <c r="O123" s="53"/>
      <c r="P123" s="53"/>
      <c r="Q123" s="53"/>
      <c r="R123" s="53"/>
      <c r="S123" s="53"/>
      <c r="T123" s="54"/>
      <c r="W123" s="58"/>
      <c r="X123" s="58"/>
      <c r="Y123" s="58"/>
      <c r="Z123" s="58"/>
      <c r="AA123" s="58"/>
      <c r="AB123" s="58"/>
      <c r="AC123" s="58"/>
      <c r="AD123" s="58"/>
      <c r="AE123" s="58"/>
      <c r="AF123" s="58"/>
      <c r="AG123" s="58"/>
      <c r="AH123" s="58"/>
      <c r="AI123" s="58"/>
      <c r="AJ123" s="58"/>
      <c r="AK123" s="58"/>
      <c r="AL123" s="58"/>
      <c r="AM123" s="58"/>
      <c r="AN123" s="58"/>
      <c r="AO123" s="58"/>
      <c r="AP123" s="58"/>
      <c r="AQ123" s="58"/>
      <c r="AR123" s="58"/>
      <c r="AS123" s="58"/>
      <c r="AT123" s="58"/>
    </row>
    <row r="124" spans="2:46" x14ac:dyDescent="0.35">
      <c r="B124" s="52"/>
      <c r="C124" s="53"/>
      <c r="D124" s="53"/>
      <c r="E124" s="53"/>
      <c r="F124" s="53"/>
      <c r="G124" s="53"/>
      <c r="H124" s="53"/>
      <c r="I124" s="53"/>
      <c r="J124" s="53"/>
      <c r="K124" s="53"/>
      <c r="L124" s="53"/>
      <c r="M124" s="53"/>
      <c r="N124" s="53"/>
      <c r="O124" s="53"/>
      <c r="P124" s="53"/>
      <c r="Q124" s="53"/>
      <c r="R124" s="53"/>
      <c r="S124" s="53"/>
      <c r="T124" s="54"/>
      <c r="W124" s="58"/>
      <c r="X124" s="58"/>
      <c r="Y124" s="58"/>
      <c r="Z124" s="58"/>
      <c r="AA124" s="58"/>
      <c r="AB124" s="58"/>
      <c r="AC124" s="58"/>
      <c r="AD124" s="58"/>
      <c r="AE124" s="58"/>
      <c r="AF124" s="58"/>
      <c r="AG124" s="58"/>
      <c r="AH124" s="58"/>
      <c r="AI124" s="58"/>
      <c r="AJ124" s="58"/>
      <c r="AK124" s="58"/>
      <c r="AL124" s="58"/>
      <c r="AM124" s="58"/>
      <c r="AN124" s="58"/>
      <c r="AO124" s="58"/>
      <c r="AP124" s="58"/>
      <c r="AQ124" s="58"/>
      <c r="AR124" s="58"/>
      <c r="AS124" s="58"/>
      <c r="AT124" s="58"/>
    </row>
    <row r="125" spans="2:46" x14ac:dyDescent="0.35">
      <c r="B125" s="52"/>
      <c r="C125" s="53"/>
      <c r="D125" s="53"/>
      <c r="E125" s="53"/>
      <c r="F125" s="53"/>
      <c r="G125" s="53"/>
      <c r="H125" s="53"/>
      <c r="I125" s="53"/>
      <c r="J125" s="53"/>
      <c r="K125" s="53"/>
      <c r="L125" s="53"/>
      <c r="M125" s="53"/>
      <c r="N125" s="53"/>
      <c r="O125" s="53"/>
      <c r="P125" s="53"/>
      <c r="Q125" s="53"/>
      <c r="R125" s="53"/>
      <c r="S125" s="53"/>
      <c r="T125" s="54"/>
      <c r="W125" s="58"/>
      <c r="X125" s="58"/>
      <c r="Y125" s="58"/>
      <c r="Z125" s="58"/>
      <c r="AA125" s="58"/>
      <c r="AB125" s="58"/>
      <c r="AC125" s="58"/>
      <c r="AD125" s="58"/>
      <c r="AE125" s="58"/>
      <c r="AF125" s="58"/>
      <c r="AG125" s="58"/>
      <c r="AH125" s="58"/>
      <c r="AI125" s="58"/>
      <c r="AJ125" s="58"/>
      <c r="AK125" s="58"/>
      <c r="AL125" s="58"/>
      <c r="AM125" s="58"/>
      <c r="AN125" s="58"/>
      <c r="AO125" s="58"/>
      <c r="AP125" s="58"/>
      <c r="AQ125" s="58"/>
      <c r="AR125" s="58"/>
      <c r="AS125" s="58"/>
      <c r="AT125" s="58"/>
    </row>
    <row r="126" spans="2:46" x14ac:dyDescent="0.35">
      <c r="B126" s="52"/>
      <c r="C126" s="53"/>
      <c r="D126" s="53"/>
      <c r="E126" s="53"/>
      <c r="F126" s="53"/>
      <c r="G126" s="53"/>
      <c r="H126" s="53"/>
      <c r="I126" s="53"/>
      <c r="J126" s="53"/>
      <c r="K126" s="53"/>
      <c r="L126" s="53"/>
      <c r="M126" s="53"/>
      <c r="N126" s="53"/>
      <c r="O126" s="53"/>
      <c r="P126" s="53"/>
      <c r="Q126" s="53"/>
      <c r="R126" s="53"/>
      <c r="S126" s="53"/>
      <c r="T126" s="54"/>
      <c r="W126" s="58"/>
      <c r="X126" s="58"/>
      <c r="Y126" s="58"/>
      <c r="Z126" s="58"/>
      <c r="AA126" s="58"/>
      <c r="AB126" s="58"/>
      <c r="AC126" s="58"/>
      <c r="AD126" s="58"/>
      <c r="AE126" s="58"/>
      <c r="AF126" s="58"/>
      <c r="AG126" s="58"/>
      <c r="AH126" s="58"/>
      <c r="AI126" s="58"/>
      <c r="AJ126" s="58"/>
      <c r="AK126" s="58"/>
      <c r="AL126" s="58"/>
      <c r="AM126" s="58"/>
      <c r="AN126" s="58"/>
      <c r="AO126" s="58"/>
      <c r="AP126" s="58"/>
      <c r="AQ126" s="58"/>
      <c r="AR126" s="58"/>
      <c r="AS126" s="58"/>
      <c r="AT126" s="58"/>
    </row>
    <row r="127" spans="2:46" x14ac:dyDescent="0.35">
      <c r="B127" s="52"/>
      <c r="C127" s="373" t="s">
        <v>23</v>
      </c>
      <c r="D127" s="373"/>
      <c r="E127" s="58"/>
      <c r="F127" s="58"/>
      <c r="G127" s="58"/>
      <c r="H127" s="53"/>
      <c r="I127" s="53"/>
      <c r="J127" s="53"/>
      <c r="K127" s="53"/>
      <c r="L127" s="53"/>
      <c r="M127" s="53"/>
      <c r="N127" s="53"/>
      <c r="O127" s="53"/>
      <c r="P127" s="53"/>
      <c r="Q127" s="53"/>
      <c r="R127" s="53"/>
      <c r="S127" s="53"/>
      <c r="T127" s="54"/>
    </row>
    <row r="128" spans="2:46" x14ac:dyDescent="0.35">
      <c r="B128" s="52"/>
      <c r="C128" s="34" t="s">
        <v>24</v>
      </c>
      <c r="D128" s="34" t="s">
        <v>25</v>
      </c>
      <c r="E128" s="13"/>
      <c r="F128" s="14"/>
      <c r="G128" s="14"/>
      <c r="H128" s="93"/>
      <c r="I128" s="53"/>
      <c r="J128" s="53"/>
      <c r="K128" s="53"/>
      <c r="L128" s="53"/>
      <c r="M128" s="53"/>
      <c r="N128" s="53"/>
      <c r="O128" s="53"/>
      <c r="P128" s="53"/>
      <c r="Q128" s="53"/>
      <c r="R128" s="53"/>
      <c r="S128" s="53"/>
      <c r="T128" s="54"/>
    </row>
    <row r="129" spans="2:20" x14ac:dyDescent="0.35">
      <c r="B129" s="52"/>
      <c r="C129" s="34">
        <v>1997</v>
      </c>
      <c r="D129" s="8">
        <v>172005</v>
      </c>
      <c r="E129" s="13"/>
      <c r="F129" s="14"/>
      <c r="G129" s="14"/>
      <c r="H129" s="14"/>
      <c r="I129" s="53"/>
      <c r="J129" s="53"/>
      <c r="K129" s="53"/>
      <c r="L129" s="53"/>
      <c r="M129" s="53"/>
      <c r="N129" s="53"/>
      <c r="O129" s="53"/>
      <c r="P129" s="53"/>
      <c r="Q129" s="53"/>
      <c r="R129" s="53"/>
      <c r="S129" s="53"/>
      <c r="T129" s="54"/>
    </row>
    <row r="130" spans="2:20" x14ac:dyDescent="0.35">
      <c r="B130" s="52"/>
      <c r="C130" s="34">
        <v>1998</v>
      </c>
      <c r="D130" s="8">
        <v>203826</v>
      </c>
      <c r="E130" s="13"/>
      <c r="F130" s="53"/>
      <c r="G130" s="28"/>
      <c r="H130" s="15"/>
      <c r="I130" s="53"/>
      <c r="J130" s="53"/>
      <c r="K130" s="53"/>
      <c r="L130" s="53"/>
      <c r="M130" s="53"/>
      <c r="N130" s="53"/>
      <c r="O130" s="53"/>
      <c r="P130" s="53"/>
      <c r="Q130" s="53"/>
      <c r="R130" s="53"/>
      <c r="S130" s="53"/>
      <c r="T130" s="54"/>
    </row>
    <row r="131" spans="2:20" x14ac:dyDescent="0.35">
      <c r="B131" s="52"/>
      <c r="C131" s="34">
        <v>1999</v>
      </c>
      <c r="D131" s="8">
        <v>236460</v>
      </c>
      <c r="E131" s="13"/>
      <c r="F131" s="14"/>
      <c r="G131" s="28"/>
      <c r="H131" s="15"/>
      <c r="I131" s="53"/>
      <c r="J131" s="53"/>
      <c r="K131" s="53"/>
      <c r="L131" s="53"/>
      <c r="M131" s="53"/>
      <c r="N131" s="53"/>
      <c r="O131" s="53"/>
      <c r="P131" s="53"/>
      <c r="Q131" s="53"/>
      <c r="R131" s="53"/>
      <c r="S131" s="53"/>
      <c r="T131" s="54"/>
    </row>
    <row r="132" spans="2:20" x14ac:dyDescent="0.35">
      <c r="B132" s="52"/>
      <c r="C132" s="34">
        <v>2000</v>
      </c>
      <c r="D132" s="8">
        <v>260100</v>
      </c>
      <c r="E132" s="13"/>
      <c r="F132" s="14"/>
      <c r="G132" s="28"/>
      <c r="H132" s="15"/>
      <c r="I132" s="53"/>
      <c r="J132" s="53"/>
      <c r="K132" s="53"/>
      <c r="L132" s="53"/>
      <c r="M132" s="53"/>
      <c r="N132" s="53"/>
      <c r="O132" s="53"/>
      <c r="P132" s="53"/>
      <c r="Q132" s="53"/>
      <c r="R132" s="53"/>
      <c r="S132" s="53"/>
      <c r="T132" s="54"/>
    </row>
    <row r="133" spans="2:20" x14ac:dyDescent="0.35">
      <c r="B133" s="52"/>
      <c r="C133" s="34">
        <v>2001</v>
      </c>
      <c r="D133" s="8">
        <v>286000</v>
      </c>
      <c r="E133" s="13"/>
      <c r="F133" s="14"/>
      <c r="G133" s="28"/>
      <c r="H133" s="15"/>
      <c r="I133" s="53"/>
      <c r="J133" s="53"/>
      <c r="K133" s="53"/>
      <c r="L133" s="53"/>
      <c r="M133" s="53"/>
      <c r="N133" s="2"/>
      <c r="O133" s="53"/>
      <c r="P133" s="53"/>
      <c r="Q133" s="53"/>
      <c r="R133" s="53"/>
      <c r="S133" s="53"/>
      <c r="T133" s="54"/>
    </row>
    <row r="134" spans="2:20" x14ac:dyDescent="0.35">
      <c r="B134" s="52"/>
      <c r="C134" s="34">
        <v>2002</v>
      </c>
      <c r="D134" s="8">
        <v>309000</v>
      </c>
      <c r="E134" s="13"/>
      <c r="F134" s="14"/>
      <c r="G134" s="14"/>
      <c r="H134" s="14"/>
      <c r="I134" s="53"/>
      <c r="J134" s="53"/>
      <c r="K134" s="53"/>
      <c r="L134" s="53"/>
      <c r="M134" s="53"/>
      <c r="N134" s="2"/>
      <c r="O134" s="53"/>
      <c r="P134" s="53"/>
      <c r="Q134" s="53"/>
      <c r="R134" s="53"/>
      <c r="S134" s="53"/>
      <c r="T134" s="54"/>
    </row>
    <row r="135" spans="2:20" x14ac:dyDescent="0.35">
      <c r="B135" s="52"/>
      <c r="C135" s="34">
        <v>2003</v>
      </c>
      <c r="D135" s="8">
        <v>332000</v>
      </c>
      <c r="E135" s="13"/>
      <c r="F135" s="14"/>
      <c r="G135" s="14"/>
      <c r="H135" s="14"/>
      <c r="I135" s="53"/>
      <c r="J135" s="53"/>
      <c r="K135" s="53"/>
      <c r="L135" s="53"/>
      <c r="M135" s="53"/>
      <c r="N135" s="2"/>
      <c r="O135" s="53"/>
      <c r="P135" s="53"/>
      <c r="Q135" s="53"/>
      <c r="R135" s="53"/>
      <c r="S135" s="53"/>
      <c r="T135" s="54"/>
    </row>
    <row r="136" spans="2:20" x14ac:dyDescent="0.35">
      <c r="B136" s="52"/>
      <c r="C136" s="34">
        <v>2004</v>
      </c>
      <c r="D136" s="8">
        <v>358000</v>
      </c>
      <c r="E136" s="13"/>
      <c r="F136" s="14"/>
      <c r="G136" s="14"/>
      <c r="H136" s="14"/>
      <c r="I136" s="53"/>
      <c r="J136" s="53"/>
      <c r="K136" s="53"/>
      <c r="L136" s="53"/>
      <c r="M136" s="53"/>
      <c r="N136" s="2"/>
      <c r="O136" s="53"/>
      <c r="P136" s="53"/>
      <c r="Q136" s="53"/>
      <c r="R136" s="53"/>
      <c r="S136" s="53"/>
      <c r="T136" s="54"/>
    </row>
    <row r="137" spans="2:20" x14ac:dyDescent="0.35">
      <c r="B137" s="52"/>
      <c r="C137" s="34">
        <v>2005</v>
      </c>
      <c r="D137" s="8">
        <v>381500</v>
      </c>
      <c r="E137" s="13"/>
      <c r="F137" s="14"/>
      <c r="G137" s="14"/>
      <c r="H137" s="14"/>
      <c r="I137" s="53"/>
      <c r="J137" s="53"/>
      <c r="K137" s="53"/>
      <c r="L137" s="53"/>
      <c r="M137" s="53"/>
      <c r="N137" s="2"/>
      <c r="O137" s="53"/>
      <c r="P137" s="53"/>
      <c r="Q137" s="53"/>
      <c r="R137" s="53"/>
      <c r="S137" s="53"/>
      <c r="T137" s="54"/>
    </row>
    <row r="138" spans="2:20" x14ac:dyDescent="0.35">
      <c r="B138" s="52"/>
      <c r="C138" s="34">
        <v>2006</v>
      </c>
      <c r="D138" s="8">
        <v>408000</v>
      </c>
      <c r="E138" s="13"/>
      <c r="F138" s="13"/>
      <c r="G138" s="14"/>
      <c r="H138" s="14"/>
      <c r="I138" s="53"/>
      <c r="J138" s="53"/>
      <c r="K138" s="53"/>
      <c r="L138" s="53"/>
      <c r="M138" s="53"/>
      <c r="N138" s="2"/>
      <c r="O138" s="53"/>
      <c r="P138" s="53"/>
      <c r="Q138" s="53"/>
      <c r="R138" s="53"/>
      <c r="S138" s="53"/>
      <c r="T138" s="54"/>
    </row>
    <row r="139" spans="2:20" x14ac:dyDescent="0.35">
      <c r="B139" s="52"/>
      <c r="C139" s="34">
        <v>2007</v>
      </c>
      <c r="D139" s="8">
        <v>433700</v>
      </c>
      <c r="E139" s="13"/>
      <c r="F139" s="13"/>
      <c r="G139" s="13"/>
      <c r="H139" s="53"/>
      <c r="I139" s="53"/>
      <c r="J139" s="53"/>
      <c r="K139" s="53"/>
      <c r="L139" s="53"/>
      <c r="M139" s="53"/>
      <c r="N139" s="53"/>
      <c r="O139" s="53"/>
      <c r="P139" s="53"/>
      <c r="Q139" s="53"/>
      <c r="R139" s="53"/>
      <c r="S139" s="53"/>
      <c r="T139" s="54"/>
    </row>
    <row r="140" spans="2:20" x14ac:dyDescent="0.35">
      <c r="B140" s="52"/>
      <c r="C140" s="34">
        <v>2008</v>
      </c>
      <c r="D140" s="8">
        <v>461500</v>
      </c>
      <c r="E140" s="13"/>
      <c r="F140" s="13"/>
      <c r="G140" s="13"/>
      <c r="H140" s="53"/>
      <c r="I140" s="53"/>
      <c r="J140" s="53"/>
      <c r="K140" s="53"/>
      <c r="L140" s="53"/>
      <c r="M140" s="53"/>
      <c r="N140" s="53"/>
      <c r="O140" s="53"/>
      <c r="P140" s="53"/>
      <c r="Q140" s="53"/>
      <c r="R140" s="53"/>
      <c r="S140" s="53"/>
      <c r="T140" s="54"/>
    </row>
    <row r="141" spans="2:20" x14ac:dyDescent="0.35">
      <c r="B141" s="52"/>
      <c r="C141" s="34">
        <v>2009</v>
      </c>
      <c r="D141" s="8">
        <v>496900</v>
      </c>
      <c r="E141" s="58"/>
      <c r="F141" s="58"/>
      <c r="G141" s="58"/>
      <c r="H141" s="53"/>
      <c r="I141" s="53"/>
      <c r="J141" s="53"/>
      <c r="K141" s="53"/>
      <c r="L141" s="53"/>
      <c r="M141" s="53"/>
      <c r="N141" s="53"/>
      <c r="O141" s="53"/>
      <c r="P141" s="53"/>
      <c r="Q141" s="53"/>
      <c r="R141" s="53"/>
      <c r="S141" s="53"/>
      <c r="T141" s="54"/>
    </row>
    <row r="142" spans="2:20" x14ac:dyDescent="0.35">
      <c r="B142" s="52"/>
      <c r="C142" s="34">
        <v>2010</v>
      </c>
      <c r="D142" s="8">
        <v>515000</v>
      </c>
      <c r="E142" s="58"/>
      <c r="F142" s="58"/>
      <c r="G142" s="58"/>
      <c r="H142" s="53"/>
      <c r="I142" s="53"/>
      <c r="J142" s="53"/>
      <c r="K142" s="53"/>
      <c r="L142" s="53"/>
      <c r="M142" s="53"/>
      <c r="N142" s="53"/>
      <c r="O142" s="53"/>
      <c r="P142" s="53"/>
      <c r="Q142" s="53"/>
      <c r="R142" s="53"/>
      <c r="S142" s="53"/>
      <c r="T142" s="54"/>
    </row>
    <row r="143" spans="2:20" x14ac:dyDescent="0.35">
      <c r="B143" s="52"/>
      <c r="C143" s="34">
        <v>2011</v>
      </c>
      <c r="D143" s="8">
        <v>535600</v>
      </c>
      <c r="E143" s="58"/>
      <c r="F143" s="58"/>
      <c r="G143" s="58"/>
      <c r="H143" s="53"/>
      <c r="I143" s="53"/>
      <c r="J143" s="53"/>
      <c r="K143" s="53"/>
      <c r="L143" s="53"/>
      <c r="M143" s="53"/>
      <c r="N143" s="53"/>
      <c r="O143" s="53"/>
      <c r="P143" s="53"/>
      <c r="Q143" s="53"/>
      <c r="R143" s="53"/>
      <c r="S143" s="53"/>
      <c r="T143" s="54"/>
    </row>
    <row r="144" spans="2:20" x14ac:dyDescent="0.35">
      <c r="B144" s="52"/>
      <c r="C144" s="34">
        <v>2012</v>
      </c>
      <c r="D144" s="8">
        <v>566700</v>
      </c>
      <c r="E144" s="58"/>
      <c r="F144" s="58"/>
      <c r="G144" s="58"/>
      <c r="H144" s="53"/>
      <c r="I144" s="53"/>
      <c r="J144" s="53"/>
      <c r="K144" s="53"/>
      <c r="L144" s="53"/>
      <c r="M144" s="53"/>
      <c r="N144" s="53"/>
      <c r="O144" s="53"/>
      <c r="P144" s="53"/>
      <c r="Q144" s="53"/>
      <c r="R144" s="53"/>
      <c r="S144" s="53"/>
      <c r="T144" s="54"/>
    </row>
    <row r="145" spans="2:20" x14ac:dyDescent="0.35">
      <c r="B145" s="52"/>
      <c r="C145" s="34">
        <v>2013</v>
      </c>
      <c r="D145" s="8">
        <v>589500</v>
      </c>
      <c r="E145" s="58"/>
      <c r="F145" s="58"/>
      <c r="G145" s="58"/>
      <c r="H145" s="53"/>
      <c r="I145" s="53"/>
      <c r="J145" s="53"/>
      <c r="K145" s="53"/>
      <c r="L145" s="53"/>
      <c r="M145" s="53"/>
      <c r="N145" s="53"/>
      <c r="O145" s="53"/>
      <c r="P145" s="53"/>
      <c r="Q145" s="53"/>
      <c r="R145" s="53"/>
      <c r="S145" s="53"/>
      <c r="T145" s="54"/>
    </row>
    <row r="146" spans="2:20" x14ac:dyDescent="0.35">
      <c r="B146" s="52"/>
      <c r="C146" s="34">
        <v>2014</v>
      </c>
      <c r="D146" s="8">
        <v>616000</v>
      </c>
      <c r="E146" s="53"/>
      <c r="F146" s="53"/>
      <c r="G146" s="53"/>
      <c r="H146" s="53"/>
      <c r="I146" s="53"/>
      <c r="J146" s="53"/>
      <c r="K146" s="53"/>
      <c r="L146" s="53"/>
      <c r="M146" s="53"/>
      <c r="N146" s="53"/>
      <c r="O146" s="53"/>
      <c r="P146" s="53"/>
      <c r="Q146" s="53"/>
      <c r="R146" s="53"/>
      <c r="S146" s="53"/>
      <c r="T146" s="54"/>
    </row>
    <row r="147" spans="2:20" x14ac:dyDescent="0.35">
      <c r="B147" s="52"/>
      <c r="C147" s="34">
        <v>2015</v>
      </c>
      <c r="D147" s="8">
        <v>644350</v>
      </c>
      <c r="E147" s="53"/>
      <c r="F147" s="53"/>
      <c r="G147" s="53"/>
      <c r="H147" s="53"/>
      <c r="I147" s="53"/>
      <c r="J147" s="53"/>
      <c r="K147" s="53"/>
      <c r="L147" s="53"/>
      <c r="M147" s="53"/>
      <c r="N147" s="53"/>
      <c r="O147" s="53"/>
      <c r="P147" s="53"/>
      <c r="Q147" s="53"/>
      <c r="R147" s="53"/>
      <c r="S147" s="53"/>
      <c r="T147" s="54"/>
    </row>
    <row r="148" spans="2:20" x14ac:dyDescent="0.35">
      <c r="B148" s="52"/>
      <c r="C148" s="34">
        <v>2016</v>
      </c>
      <c r="D148" s="8">
        <v>689455</v>
      </c>
      <c r="E148" s="53"/>
      <c r="F148" s="53"/>
      <c r="G148" s="53"/>
      <c r="H148" s="53"/>
      <c r="I148" s="53"/>
      <c r="J148" s="53"/>
      <c r="K148" s="53"/>
      <c r="L148" s="53"/>
      <c r="M148" s="53"/>
      <c r="N148" s="53"/>
      <c r="O148" s="53"/>
      <c r="P148" s="53"/>
      <c r="Q148" s="53"/>
      <c r="R148" s="53"/>
      <c r="S148" s="53"/>
      <c r="T148" s="54"/>
    </row>
    <row r="149" spans="2:20" x14ac:dyDescent="0.35">
      <c r="B149" s="52"/>
      <c r="C149" s="34">
        <v>2017</v>
      </c>
      <c r="D149" s="8">
        <v>737717</v>
      </c>
      <c r="E149" s="53"/>
      <c r="F149" s="53"/>
      <c r="G149" s="53"/>
      <c r="H149" s="53"/>
      <c r="I149" s="53"/>
      <c r="J149" s="53"/>
      <c r="K149" s="53"/>
      <c r="L149" s="53"/>
      <c r="M149" s="53"/>
      <c r="N149" s="53"/>
      <c r="O149" s="53"/>
      <c r="P149" s="53"/>
      <c r="Q149" s="53"/>
      <c r="R149" s="53"/>
      <c r="S149" s="53"/>
      <c r="T149" s="54"/>
    </row>
    <row r="150" spans="2:20" x14ac:dyDescent="0.35">
      <c r="B150" s="52"/>
      <c r="C150" s="34">
        <v>2018</v>
      </c>
      <c r="D150" s="8">
        <v>781242</v>
      </c>
      <c r="E150" s="53"/>
      <c r="F150" s="53"/>
      <c r="G150" s="53"/>
      <c r="H150" s="53"/>
      <c r="I150" s="53"/>
      <c r="J150" s="53"/>
      <c r="K150" s="53"/>
      <c r="L150" s="53"/>
      <c r="M150" s="53"/>
      <c r="N150" s="53"/>
      <c r="O150" s="53"/>
      <c r="P150" s="53"/>
      <c r="Q150" s="53"/>
      <c r="R150" s="53"/>
      <c r="S150" s="53"/>
      <c r="T150" s="54"/>
    </row>
    <row r="151" spans="2:20" ht="24" thickBot="1" x14ac:dyDescent="0.4">
      <c r="B151" s="89"/>
      <c r="C151" s="90"/>
      <c r="D151" s="90"/>
      <c r="E151" s="90"/>
      <c r="F151" s="90"/>
      <c r="G151" s="90"/>
      <c r="H151" s="90"/>
      <c r="I151" s="90"/>
      <c r="J151" s="90"/>
      <c r="K151" s="90"/>
      <c r="L151" s="90"/>
      <c r="M151" s="90"/>
      <c r="N151" s="90"/>
      <c r="O151" s="90"/>
      <c r="P151" s="90"/>
      <c r="Q151" s="90"/>
      <c r="R151" s="90"/>
      <c r="S151" s="90"/>
      <c r="T151" s="91"/>
    </row>
    <row r="152" spans="2:20" x14ac:dyDescent="0.35">
      <c r="B152" s="53"/>
      <c r="C152" s="53"/>
      <c r="D152" s="53"/>
      <c r="E152" s="53"/>
      <c r="F152" s="53"/>
      <c r="G152" s="53"/>
      <c r="H152" s="53"/>
      <c r="I152" s="53"/>
      <c r="J152" s="53"/>
      <c r="K152" s="53"/>
      <c r="L152" s="53"/>
      <c r="M152" s="53"/>
      <c r="N152" s="53"/>
      <c r="O152" s="53"/>
      <c r="P152" s="53"/>
      <c r="Q152" s="53"/>
      <c r="R152" s="53"/>
      <c r="S152" s="53"/>
      <c r="T152" s="53"/>
    </row>
    <row r="153" spans="2:20" x14ac:dyDescent="0.35">
      <c r="B153" s="53"/>
      <c r="C153" s="53"/>
      <c r="D153" s="53"/>
      <c r="E153" s="53"/>
      <c r="F153" s="53"/>
      <c r="G153" s="53"/>
      <c r="H153" s="53"/>
      <c r="I153" s="53"/>
      <c r="J153" s="53"/>
      <c r="K153" s="53"/>
      <c r="L153" s="53"/>
      <c r="M153" s="53"/>
      <c r="N153" s="53"/>
      <c r="O153" s="53"/>
      <c r="P153" s="53"/>
      <c r="Q153" s="53"/>
      <c r="R153" s="53"/>
      <c r="S153" s="53"/>
      <c r="T153" s="53"/>
    </row>
    <row r="154" spans="2:20" x14ac:dyDescent="0.35">
      <c r="B154" s="53"/>
      <c r="C154" s="53"/>
      <c r="D154" s="53"/>
      <c r="E154" s="53"/>
      <c r="F154" s="53"/>
      <c r="G154" s="53"/>
      <c r="H154" s="53"/>
      <c r="I154" s="53"/>
      <c r="J154" s="53"/>
      <c r="K154" s="53"/>
      <c r="L154" s="53"/>
      <c r="M154" s="53"/>
      <c r="N154" s="53"/>
      <c r="O154" s="53"/>
      <c r="P154" s="53"/>
      <c r="Q154" s="53"/>
      <c r="R154" s="53"/>
      <c r="S154" s="53"/>
      <c r="T154" s="53"/>
    </row>
    <row r="155" spans="2:20" x14ac:dyDescent="0.35">
      <c r="B155" s="53"/>
      <c r="C155" s="53"/>
      <c r="D155" s="53"/>
      <c r="E155" s="53"/>
      <c r="F155" s="53"/>
      <c r="G155" s="53"/>
      <c r="H155" s="53"/>
      <c r="I155" s="53"/>
      <c r="J155" s="53"/>
      <c r="K155" s="53"/>
      <c r="L155" s="53"/>
      <c r="M155" s="53"/>
      <c r="N155" s="53"/>
      <c r="O155" s="53"/>
      <c r="P155" s="53"/>
      <c r="Q155" s="53"/>
      <c r="R155" s="53"/>
      <c r="S155" s="53"/>
      <c r="T155" s="53"/>
    </row>
    <row r="156" spans="2:20" x14ac:dyDescent="0.35">
      <c r="B156" s="53"/>
      <c r="C156" s="53"/>
      <c r="D156" s="53"/>
      <c r="E156" s="53"/>
      <c r="F156" s="53"/>
      <c r="G156" s="53"/>
      <c r="H156" s="53"/>
      <c r="I156" s="53"/>
      <c r="J156" s="53"/>
      <c r="K156" s="53"/>
      <c r="L156" s="53"/>
      <c r="M156" s="53"/>
      <c r="N156" s="53"/>
      <c r="O156" s="53"/>
      <c r="P156" s="53"/>
      <c r="Q156" s="53"/>
      <c r="R156" s="53"/>
      <c r="S156" s="53"/>
      <c r="T156" s="53"/>
    </row>
  </sheetData>
  <protectedRanges>
    <protectedRange sqref="N133:N138" name="Rango1_2_1"/>
  </protectedRanges>
  <mergeCells count="158">
    <mergeCell ref="F11:P11"/>
    <mergeCell ref="F12:P12"/>
    <mergeCell ref="I14:J14"/>
    <mergeCell ref="I15:J15"/>
    <mergeCell ref="I16:J16"/>
    <mergeCell ref="I17:J17"/>
    <mergeCell ref="B1:R2"/>
    <mergeCell ref="B3:R4"/>
    <mergeCell ref="B5:D6"/>
    <mergeCell ref="E5:R6"/>
    <mergeCell ref="B8:T9"/>
    <mergeCell ref="F10:P10"/>
    <mergeCell ref="F25:G25"/>
    <mergeCell ref="I25:J25"/>
    <mergeCell ref="M25:O25"/>
    <mergeCell ref="F26:G26"/>
    <mergeCell ref="I26:J26"/>
    <mergeCell ref="M26:O26"/>
    <mergeCell ref="I18:J18"/>
    <mergeCell ref="F21:H22"/>
    <mergeCell ref="I21:P22"/>
    <mergeCell ref="F24:H24"/>
    <mergeCell ref="I24:J24"/>
    <mergeCell ref="L24:M24"/>
    <mergeCell ref="N24:P24"/>
    <mergeCell ref="F29:G29"/>
    <mergeCell ref="I29:J29"/>
    <mergeCell ref="M29:O29"/>
    <mergeCell ref="F30:G30"/>
    <mergeCell ref="I30:J30"/>
    <mergeCell ref="M30:O30"/>
    <mergeCell ref="F27:G27"/>
    <mergeCell ref="I27:J27"/>
    <mergeCell ref="M27:O27"/>
    <mergeCell ref="F28:G28"/>
    <mergeCell ref="I28:J28"/>
    <mergeCell ref="M28:O28"/>
    <mergeCell ref="F35:P35"/>
    <mergeCell ref="I37:J37"/>
    <mergeCell ref="I38:J38"/>
    <mergeCell ref="I39:J39"/>
    <mergeCell ref="I40:J40"/>
    <mergeCell ref="I41:J41"/>
    <mergeCell ref="F31:G31"/>
    <mergeCell ref="I31:J31"/>
    <mergeCell ref="M31:O31"/>
    <mergeCell ref="I33:J33"/>
    <mergeCell ref="K33:L33"/>
    <mergeCell ref="M33:O33"/>
    <mergeCell ref="F47:G47"/>
    <mergeCell ref="I47:J47"/>
    <mergeCell ref="M47:O47"/>
    <mergeCell ref="F48:G48"/>
    <mergeCell ref="I48:J48"/>
    <mergeCell ref="M48:O48"/>
    <mergeCell ref="F43:H44"/>
    <mergeCell ref="I43:P44"/>
    <mergeCell ref="F46:H46"/>
    <mergeCell ref="I46:J46"/>
    <mergeCell ref="K46:L46"/>
    <mergeCell ref="M46:O46"/>
    <mergeCell ref="F53:P53"/>
    <mergeCell ref="I55:J55"/>
    <mergeCell ref="I56:J56"/>
    <mergeCell ref="I57:J57"/>
    <mergeCell ref="I58:J58"/>
    <mergeCell ref="I59:J59"/>
    <mergeCell ref="F49:G49"/>
    <mergeCell ref="I49:J49"/>
    <mergeCell ref="M49:O49"/>
    <mergeCell ref="F50:P50"/>
    <mergeCell ref="I51:J51"/>
    <mergeCell ref="L51:M51"/>
    <mergeCell ref="N51:P51"/>
    <mergeCell ref="F66:G66"/>
    <mergeCell ref="I66:J66"/>
    <mergeCell ref="M66:O66"/>
    <mergeCell ref="F67:G67"/>
    <mergeCell ref="I67:J67"/>
    <mergeCell ref="M67:O67"/>
    <mergeCell ref="I60:J60"/>
    <mergeCell ref="F62:H63"/>
    <mergeCell ref="I62:P63"/>
    <mergeCell ref="F65:H65"/>
    <mergeCell ref="I65:J65"/>
    <mergeCell ref="K65:L65"/>
    <mergeCell ref="M65:O65"/>
    <mergeCell ref="F70:P70"/>
    <mergeCell ref="I71:J71"/>
    <mergeCell ref="L71:M71"/>
    <mergeCell ref="N71:P71"/>
    <mergeCell ref="B76:T76"/>
    <mergeCell ref="B77:T78"/>
    <mergeCell ref="F68:G68"/>
    <mergeCell ref="I68:J68"/>
    <mergeCell ref="M68:O68"/>
    <mergeCell ref="F69:G69"/>
    <mergeCell ref="I69:J69"/>
    <mergeCell ref="M69:O69"/>
    <mergeCell ref="F82:H82"/>
    <mergeCell ref="K82:N82"/>
    <mergeCell ref="B83:J83"/>
    <mergeCell ref="K83:N83"/>
    <mergeCell ref="B84:J84"/>
    <mergeCell ref="K84:N84"/>
    <mergeCell ref="B79:J79"/>
    <mergeCell ref="K79:N79"/>
    <mergeCell ref="B80:D80"/>
    <mergeCell ref="F80:H80"/>
    <mergeCell ref="K80:N80"/>
    <mergeCell ref="B81:D81"/>
    <mergeCell ref="F81:H81"/>
    <mergeCell ref="K81:N81"/>
    <mergeCell ref="B82:D82"/>
    <mergeCell ref="X110:AT111"/>
    <mergeCell ref="B111:M111"/>
    <mergeCell ref="P111:R111"/>
    <mergeCell ref="R89:R90"/>
    <mergeCell ref="S89:S90"/>
    <mergeCell ref="T89:T90"/>
    <mergeCell ref="G90:G91"/>
    <mergeCell ref="X94:AT96"/>
    <mergeCell ref="B107:J107"/>
    <mergeCell ref="N107:N109"/>
    <mergeCell ref="P107:R109"/>
    <mergeCell ref="B108:J108"/>
    <mergeCell ref="L89:L91"/>
    <mergeCell ref="M89:M91"/>
    <mergeCell ref="N89:N91"/>
    <mergeCell ref="O89:O91"/>
    <mergeCell ref="P89:P91"/>
    <mergeCell ref="Q89:Q91"/>
    <mergeCell ref="C89:C91"/>
    <mergeCell ref="D89:D91"/>
    <mergeCell ref="E89:E91"/>
    <mergeCell ref="F89:F91"/>
    <mergeCell ref="H89:H91"/>
    <mergeCell ref="B115:N115"/>
    <mergeCell ref="P115:R115"/>
    <mergeCell ref="C127:D127"/>
    <mergeCell ref="P84:R84"/>
    <mergeCell ref="B112:M112"/>
    <mergeCell ref="P112:R112"/>
    <mergeCell ref="B113:M113"/>
    <mergeCell ref="P113:R113"/>
    <mergeCell ref="B114:M114"/>
    <mergeCell ref="P114:R114"/>
    <mergeCell ref="B109:J109"/>
    <mergeCell ref="P110:R110"/>
    <mergeCell ref="B85:J85"/>
    <mergeCell ref="K85:N85"/>
    <mergeCell ref="I89:I91"/>
    <mergeCell ref="J89:J91"/>
    <mergeCell ref="K89:K91"/>
    <mergeCell ref="K107:M107"/>
    <mergeCell ref="K108:M108"/>
    <mergeCell ref="K109:M109"/>
    <mergeCell ref="O107:O109"/>
  </mergeCells>
  <conditionalFormatting sqref="N107 O80:O84">
    <cfRule type="containsText" dxfId="10" priority="1" operator="containsText" text="NO  CUMPLE">
      <formula>NOT(ISERROR(SEARCH("NO  CUMPLE",N80)))</formula>
    </cfRule>
    <cfRule type="containsText" dxfId="9" priority="2" operator="containsText" text="CUMPLE">
      <formula>NOT(ISERROR(SEARCH("CUMPLE",N80)))</formula>
    </cfRule>
  </conditionalFormatting>
  <dataValidations disablePrompts="1" count="1">
    <dataValidation type="list" allowBlank="1" showInputMessage="1" showErrorMessage="1" sqref="N133:N138">
      <formula1>$BD$209:$BD$210</formula1>
    </dataValidation>
  </dataValidation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AT150"/>
  <sheetViews>
    <sheetView topLeftCell="A67" zoomScale="40" zoomScaleNormal="40" workbookViewId="0">
      <selection activeCell="K82" sqref="K82:N82"/>
    </sheetView>
  </sheetViews>
  <sheetFormatPr baseColWidth="10" defaultRowHeight="23.25" x14ac:dyDescent="0.35"/>
  <cols>
    <col min="1" max="2" width="11.42578125" style="47"/>
    <col min="3" max="3" width="17.7109375" style="47" customWidth="1"/>
    <col min="4" max="4" width="42.5703125" style="47" customWidth="1"/>
    <col min="5" max="5" width="31.5703125" style="47" customWidth="1"/>
    <col min="6" max="6" width="43.42578125" style="47" customWidth="1"/>
    <col min="7" max="7" width="17.85546875" style="47" customWidth="1"/>
    <col min="8" max="8" width="63.42578125" style="47" customWidth="1"/>
    <col min="9" max="10" width="43.85546875" style="47" customWidth="1"/>
    <col min="11" max="15" width="32.7109375" style="47" customWidth="1"/>
    <col min="16" max="16" width="27" style="47" customWidth="1"/>
    <col min="17" max="17" width="39.7109375" style="47" customWidth="1"/>
    <col min="18" max="18" width="62.42578125" style="47" bestFit="1" customWidth="1"/>
    <col min="19" max="19" width="31.28515625" style="47" bestFit="1" customWidth="1"/>
    <col min="20" max="20" width="69.85546875" style="47" customWidth="1"/>
    <col min="21" max="24" width="11.42578125" style="47"/>
    <col min="25" max="25" width="34.28515625" style="47" customWidth="1"/>
    <col min="26" max="16384" width="11.42578125" style="47"/>
  </cols>
  <sheetData>
    <row r="1" spans="2:20" x14ac:dyDescent="0.35">
      <c r="B1" s="208" t="s">
        <v>108</v>
      </c>
      <c r="C1" s="209"/>
      <c r="D1" s="209"/>
      <c r="E1" s="209"/>
      <c r="F1" s="209"/>
      <c r="G1" s="209"/>
      <c r="H1" s="209"/>
      <c r="I1" s="209"/>
      <c r="J1" s="209"/>
      <c r="K1" s="209"/>
      <c r="L1" s="209"/>
      <c r="M1" s="209"/>
      <c r="N1" s="209"/>
      <c r="O1" s="209"/>
      <c r="P1" s="209"/>
      <c r="Q1" s="209"/>
      <c r="R1" s="210"/>
      <c r="S1" s="45"/>
      <c r="T1" s="46"/>
    </row>
    <row r="2" spans="2:20" ht="24" thickBot="1" x14ac:dyDescent="0.4">
      <c r="B2" s="211"/>
      <c r="C2" s="212"/>
      <c r="D2" s="212"/>
      <c r="E2" s="212"/>
      <c r="F2" s="212"/>
      <c r="G2" s="212"/>
      <c r="H2" s="212"/>
      <c r="I2" s="212"/>
      <c r="J2" s="212"/>
      <c r="K2" s="212"/>
      <c r="L2" s="212"/>
      <c r="M2" s="212"/>
      <c r="N2" s="212"/>
      <c r="O2" s="212"/>
      <c r="P2" s="212"/>
      <c r="Q2" s="212"/>
      <c r="R2" s="213"/>
      <c r="S2" s="48"/>
      <c r="T2" s="49"/>
    </row>
    <row r="3" spans="2:20" x14ac:dyDescent="0.35">
      <c r="B3" s="214" t="s">
        <v>241</v>
      </c>
      <c r="C3" s="215"/>
      <c r="D3" s="215"/>
      <c r="E3" s="215"/>
      <c r="F3" s="215"/>
      <c r="G3" s="215"/>
      <c r="H3" s="215"/>
      <c r="I3" s="215"/>
      <c r="J3" s="215"/>
      <c r="K3" s="215"/>
      <c r="L3" s="215"/>
      <c r="M3" s="215"/>
      <c r="N3" s="215"/>
      <c r="O3" s="215"/>
      <c r="P3" s="215"/>
      <c r="Q3" s="215"/>
      <c r="R3" s="216"/>
      <c r="S3" s="48"/>
      <c r="T3" s="49"/>
    </row>
    <row r="4" spans="2:20" ht="42" customHeight="1" x14ac:dyDescent="0.35">
      <c r="B4" s="217"/>
      <c r="C4" s="218"/>
      <c r="D4" s="218"/>
      <c r="E4" s="218"/>
      <c r="F4" s="218"/>
      <c r="G4" s="218"/>
      <c r="H4" s="218"/>
      <c r="I4" s="218"/>
      <c r="J4" s="218"/>
      <c r="K4" s="218"/>
      <c r="L4" s="218"/>
      <c r="M4" s="218"/>
      <c r="N4" s="218"/>
      <c r="O4" s="218"/>
      <c r="P4" s="218"/>
      <c r="Q4" s="218"/>
      <c r="R4" s="219"/>
      <c r="S4" s="48"/>
      <c r="T4" s="49"/>
    </row>
    <row r="5" spans="2:20" x14ac:dyDescent="0.35">
      <c r="B5" s="220" t="s">
        <v>35</v>
      </c>
      <c r="C5" s="221"/>
      <c r="D5" s="221"/>
      <c r="E5" s="386" t="s">
        <v>355</v>
      </c>
      <c r="F5" s="386"/>
      <c r="G5" s="386"/>
      <c r="H5" s="386"/>
      <c r="I5" s="386"/>
      <c r="J5" s="386"/>
      <c r="K5" s="386"/>
      <c r="L5" s="386"/>
      <c r="M5" s="386"/>
      <c r="N5" s="386"/>
      <c r="O5" s="386"/>
      <c r="P5" s="386"/>
      <c r="Q5" s="386"/>
      <c r="R5" s="386"/>
      <c r="S5" s="48"/>
      <c r="T5" s="49"/>
    </row>
    <row r="6" spans="2:20" ht="24" thickBot="1" x14ac:dyDescent="0.4">
      <c r="B6" s="211"/>
      <c r="C6" s="212"/>
      <c r="D6" s="212"/>
      <c r="E6" s="386"/>
      <c r="F6" s="386"/>
      <c r="G6" s="386"/>
      <c r="H6" s="386"/>
      <c r="I6" s="386"/>
      <c r="J6" s="386"/>
      <c r="K6" s="386"/>
      <c r="L6" s="386"/>
      <c r="M6" s="386"/>
      <c r="N6" s="386"/>
      <c r="O6" s="386"/>
      <c r="P6" s="386"/>
      <c r="Q6" s="386"/>
      <c r="R6" s="386"/>
      <c r="S6" s="50"/>
      <c r="T6" s="51"/>
    </row>
    <row r="7" spans="2:20" ht="24" thickBot="1" x14ac:dyDescent="0.4">
      <c r="B7" s="52"/>
      <c r="C7" s="53"/>
      <c r="D7" s="53"/>
      <c r="E7" s="53"/>
      <c r="F7" s="53"/>
      <c r="G7" s="53"/>
      <c r="H7" s="53"/>
      <c r="I7" s="53"/>
      <c r="J7" s="53"/>
      <c r="K7" s="53"/>
      <c r="L7" s="53"/>
      <c r="M7" s="53"/>
      <c r="N7" s="53"/>
      <c r="O7" s="53"/>
      <c r="P7" s="53"/>
      <c r="Q7" s="53"/>
      <c r="R7" s="53"/>
      <c r="S7" s="53"/>
      <c r="T7" s="54"/>
    </row>
    <row r="8" spans="2:20" x14ac:dyDescent="0.35">
      <c r="B8" s="228" t="s">
        <v>26</v>
      </c>
      <c r="C8" s="229"/>
      <c r="D8" s="229"/>
      <c r="E8" s="229"/>
      <c r="F8" s="229"/>
      <c r="G8" s="229"/>
      <c r="H8" s="229"/>
      <c r="I8" s="229"/>
      <c r="J8" s="229"/>
      <c r="K8" s="229"/>
      <c r="L8" s="229"/>
      <c r="M8" s="229"/>
      <c r="N8" s="229"/>
      <c r="O8" s="229"/>
      <c r="P8" s="229"/>
      <c r="Q8" s="229"/>
      <c r="R8" s="229"/>
      <c r="S8" s="229"/>
      <c r="T8" s="230"/>
    </row>
    <row r="9" spans="2:20" ht="24" thickBot="1" x14ac:dyDescent="0.4">
      <c r="B9" s="231"/>
      <c r="C9" s="232"/>
      <c r="D9" s="232"/>
      <c r="E9" s="232"/>
      <c r="F9" s="232"/>
      <c r="G9" s="232"/>
      <c r="H9" s="232"/>
      <c r="I9" s="232"/>
      <c r="J9" s="232"/>
      <c r="K9" s="232"/>
      <c r="L9" s="232"/>
      <c r="M9" s="232"/>
      <c r="N9" s="232"/>
      <c r="O9" s="232"/>
      <c r="P9" s="232"/>
      <c r="Q9" s="232"/>
      <c r="R9" s="232"/>
      <c r="S9" s="232"/>
      <c r="T9" s="233"/>
    </row>
    <row r="10" spans="2:20" ht="23.25" customHeight="1" x14ac:dyDescent="0.35">
      <c r="B10" s="3"/>
      <c r="C10" s="101"/>
      <c r="D10" s="101"/>
      <c r="E10" s="101"/>
      <c r="F10" s="234" t="s">
        <v>44</v>
      </c>
      <c r="G10" s="235"/>
      <c r="H10" s="235"/>
      <c r="I10" s="235"/>
      <c r="J10" s="235"/>
      <c r="K10" s="235"/>
      <c r="L10" s="235"/>
      <c r="M10" s="235"/>
      <c r="N10" s="235"/>
      <c r="O10" s="235"/>
      <c r="P10" s="236"/>
      <c r="Q10" s="101"/>
      <c r="R10" s="101"/>
      <c r="S10" s="101"/>
      <c r="T10" s="19"/>
    </row>
    <row r="11" spans="2:20" x14ac:dyDescent="0.35">
      <c r="B11" s="3"/>
      <c r="C11" s="101"/>
      <c r="D11" s="101"/>
      <c r="E11" s="101"/>
      <c r="F11" s="243"/>
      <c r="G11" s="244"/>
      <c r="H11" s="244"/>
      <c r="I11" s="244"/>
      <c r="J11" s="244"/>
      <c r="K11" s="244"/>
      <c r="L11" s="244"/>
      <c r="M11" s="244"/>
      <c r="N11" s="244"/>
      <c r="O11" s="244"/>
      <c r="P11" s="245"/>
      <c r="Q11" s="101"/>
      <c r="R11" s="101"/>
      <c r="S11" s="101"/>
      <c r="T11" s="19"/>
    </row>
    <row r="12" spans="2:20" x14ac:dyDescent="0.35">
      <c r="B12" s="3"/>
      <c r="C12" s="101"/>
      <c r="D12" s="101"/>
      <c r="E12" s="101"/>
      <c r="F12" s="246" t="s">
        <v>60</v>
      </c>
      <c r="G12" s="247"/>
      <c r="H12" s="247"/>
      <c r="I12" s="247"/>
      <c r="J12" s="247"/>
      <c r="K12" s="248"/>
      <c r="L12" s="248"/>
      <c r="M12" s="247"/>
      <c r="N12" s="247"/>
      <c r="O12" s="247"/>
      <c r="P12" s="249"/>
      <c r="Q12" s="101"/>
      <c r="R12" s="101"/>
      <c r="S12" s="101"/>
      <c r="T12" s="19"/>
    </row>
    <row r="13" spans="2:20" ht="46.5" x14ac:dyDescent="0.35">
      <c r="B13" s="3"/>
      <c r="C13" s="101"/>
      <c r="D13" s="101"/>
      <c r="E13" s="101"/>
      <c r="F13" s="55"/>
      <c r="G13" s="55"/>
      <c r="H13" s="55"/>
      <c r="I13" s="80"/>
      <c r="J13" s="80"/>
      <c r="K13" s="57"/>
      <c r="L13" s="57" t="s">
        <v>45</v>
      </c>
      <c r="M13" s="55"/>
      <c r="N13" s="55"/>
      <c r="O13" s="55"/>
      <c r="P13" s="55"/>
      <c r="Q13" s="101"/>
      <c r="R13" s="101"/>
      <c r="S13" s="101"/>
      <c r="T13" s="19"/>
    </row>
    <row r="14" spans="2:20" x14ac:dyDescent="0.35">
      <c r="B14" s="3"/>
      <c r="C14" s="101"/>
      <c r="D14" s="101"/>
      <c r="E14" s="101"/>
      <c r="F14" s="58"/>
      <c r="G14" s="59"/>
      <c r="H14" s="59"/>
      <c r="I14" s="237" t="s">
        <v>46</v>
      </c>
      <c r="J14" s="237"/>
      <c r="K14" s="60"/>
      <c r="L14" s="104" t="s">
        <v>50</v>
      </c>
      <c r="M14" s="58"/>
      <c r="N14" s="59"/>
      <c r="O14" s="59"/>
      <c r="P14" s="59"/>
      <c r="Q14" s="101"/>
      <c r="R14" s="101"/>
      <c r="S14" s="101"/>
      <c r="T14" s="19"/>
    </row>
    <row r="15" spans="2:20" ht="49.5" customHeight="1" x14ac:dyDescent="0.35">
      <c r="B15" s="3"/>
      <c r="C15" s="101"/>
      <c r="D15" s="101"/>
      <c r="E15" s="101"/>
      <c r="F15" s="59"/>
      <c r="G15" s="59"/>
      <c r="H15" s="59"/>
      <c r="I15" s="237" t="s">
        <v>73</v>
      </c>
      <c r="J15" s="237"/>
      <c r="K15" s="60"/>
      <c r="L15" s="104" t="s">
        <v>50</v>
      </c>
      <c r="M15" s="59"/>
      <c r="N15" s="59"/>
      <c r="O15" s="59"/>
      <c r="P15" s="59"/>
      <c r="Q15" s="101"/>
      <c r="R15" s="101"/>
      <c r="S15" s="101"/>
      <c r="T15" s="19"/>
    </row>
    <row r="16" spans="2:20" ht="69.75" x14ac:dyDescent="0.35">
      <c r="B16" s="3"/>
      <c r="C16" s="101"/>
      <c r="D16" s="101"/>
      <c r="E16" s="101"/>
      <c r="F16" s="55"/>
      <c r="G16" s="55"/>
      <c r="H16" s="55"/>
      <c r="I16" s="237" t="s">
        <v>71</v>
      </c>
      <c r="J16" s="237"/>
      <c r="K16" s="62" t="s">
        <v>74</v>
      </c>
      <c r="L16" s="104" t="s">
        <v>50</v>
      </c>
      <c r="M16" s="55"/>
      <c r="N16" s="55"/>
      <c r="O16" s="55"/>
      <c r="P16" s="55"/>
      <c r="Q16" s="101"/>
      <c r="R16" s="101"/>
      <c r="S16" s="101"/>
      <c r="T16" s="19"/>
    </row>
    <row r="17" spans="2:20" ht="23.25" customHeight="1" x14ac:dyDescent="0.35">
      <c r="B17" s="3"/>
      <c r="C17" s="101"/>
      <c r="D17" s="101"/>
      <c r="E17" s="101"/>
      <c r="F17" s="55"/>
      <c r="G17" s="55"/>
      <c r="H17" s="55"/>
      <c r="I17" s="237" t="s">
        <v>48</v>
      </c>
      <c r="J17" s="237"/>
      <c r="K17" s="62" t="s">
        <v>49</v>
      </c>
      <c r="L17" s="104" t="s">
        <v>50</v>
      </c>
      <c r="M17" s="55"/>
      <c r="N17" s="55"/>
      <c r="O17" s="55"/>
      <c r="P17" s="55"/>
      <c r="Q17" s="101"/>
      <c r="R17" s="101"/>
      <c r="S17" s="101"/>
      <c r="T17" s="19"/>
    </row>
    <row r="18" spans="2:20" x14ac:dyDescent="0.35">
      <c r="B18" s="3"/>
      <c r="C18" s="101"/>
      <c r="D18" s="101"/>
      <c r="E18" s="101"/>
      <c r="F18" s="55"/>
      <c r="G18" s="55"/>
      <c r="H18" s="55"/>
      <c r="I18" s="237" t="s">
        <v>76</v>
      </c>
      <c r="J18" s="237"/>
      <c r="K18" s="62" t="s">
        <v>75</v>
      </c>
      <c r="L18" s="104" t="s">
        <v>50</v>
      </c>
      <c r="M18" s="55"/>
      <c r="N18" s="55"/>
      <c r="O18" s="55"/>
      <c r="P18" s="55"/>
      <c r="Q18" s="101"/>
      <c r="R18" s="101"/>
      <c r="S18" s="101"/>
      <c r="T18" s="19"/>
    </row>
    <row r="19" spans="2:20" x14ac:dyDescent="0.35">
      <c r="B19" s="3"/>
      <c r="C19" s="101"/>
      <c r="D19" s="101"/>
      <c r="E19" s="101"/>
      <c r="F19" s="55"/>
      <c r="G19" s="55"/>
      <c r="H19" s="55"/>
      <c r="I19" s="55"/>
      <c r="J19" s="55"/>
      <c r="K19" s="55"/>
      <c r="L19" s="55"/>
      <c r="M19" s="55"/>
      <c r="N19" s="55"/>
      <c r="O19" s="55"/>
      <c r="P19" s="55"/>
      <c r="Q19" s="101"/>
      <c r="R19" s="101"/>
      <c r="S19" s="101"/>
      <c r="T19" s="19"/>
    </row>
    <row r="20" spans="2:20" x14ac:dyDescent="0.35">
      <c r="B20" s="3"/>
      <c r="C20" s="101"/>
      <c r="D20" s="101"/>
      <c r="E20" s="101"/>
      <c r="F20" s="55"/>
      <c r="G20" s="55"/>
      <c r="H20" s="55"/>
      <c r="I20" s="55"/>
      <c r="J20" s="55"/>
      <c r="K20" s="55"/>
      <c r="L20" s="55"/>
      <c r="M20" s="55"/>
      <c r="N20" s="55"/>
      <c r="O20" s="55"/>
      <c r="P20" s="55"/>
      <c r="Q20" s="101"/>
      <c r="R20" s="101"/>
      <c r="S20" s="101"/>
      <c r="T20" s="19"/>
    </row>
    <row r="21" spans="2:20" ht="38.25" customHeight="1" x14ac:dyDescent="0.35">
      <c r="B21" s="3"/>
      <c r="C21" s="101"/>
      <c r="D21" s="101"/>
      <c r="E21" s="101"/>
      <c r="F21" s="238" t="s">
        <v>51</v>
      </c>
      <c r="G21" s="238"/>
      <c r="H21" s="238"/>
      <c r="I21" s="239" t="s">
        <v>72</v>
      </c>
      <c r="J21" s="239"/>
      <c r="K21" s="239"/>
      <c r="L21" s="239"/>
      <c r="M21" s="239"/>
      <c r="N21" s="239"/>
      <c r="O21" s="239"/>
      <c r="P21" s="239"/>
      <c r="Q21" s="101"/>
      <c r="R21" s="101"/>
      <c r="S21" s="101"/>
      <c r="T21" s="19"/>
    </row>
    <row r="22" spans="2:20" ht="46.5" customHeight="1" x14ac:dyDescent="0.35">
      <c r="B22" s="3"/>
      <c r="C22" s="101"/>
      <c r="D22" s="101"/>
      <c r="E22" s="101"/>
      <c r="F22" s="238"/>
      <c r="G22" s="238"/>
      <c r="H22" s="238"/>
      <c r="I22" s="239"/>
      <c r="J22" s="239"/>
      <c r="K22" s="239"/>
      <c r="L22" s="239"/>
      <c r="M22" s="239"/>
      <c r="N22" s="239"/>
      <c r="O22" s="239"/>
      <c r="P22" s="239"/>
      <c r="Q22" s="101"/>
      <c r="R22" s="101"/>
      <c r="S22" s="101"/>
      <c r="T22" s="19"/>
    </row>
    <row r="23" spans="2:20" x14ac:dyDescent="0.35">
      <c r="B23" s="3"/>
      <c r="C23" s="101"/>
      <c r="D23" s="101"/>
      <c r="E23" s="101"/>
      <c r="F23" s="63"/>
      <c r="G23" s="63"/>
      <c r="H23" s="63"/>
      <c r="I23" s="63"/>
      <c r="J23" s="63"/>
      <c r="K23" s="63"/>
      <c r="L23" s="63"/>
      <c r="M23" s="63"/>
      <c r="N23" s="64"/>
      <c r="O23" s="64"/>
      <c r="P23" s="64"/>
      <c r="Q23" s="101"/>
      <c r="R23" s="101"/>
      <c r="S23" s="101"/>
      <c r="T23" s="19"/>
    </row>
    <row r="24" spans="2:20" x14ac:dyDescent="0.35">
      <c r="B24" s="3"/>
      <c r="C24" s="101"/>
      <c r="D24" s="101"/>
      <c r="E24" s="101"/>
      <c r="F24" s="240"/>
      <c r="G24" s="241"/>
      <c r="H24" s="242"/>
      <c r="I24" s="243" t="s">
        <v>53</v>
      </c>
      <c r="J24" s="245"/>
      <c r="K24" s="65"/>
      <c r="L24" s="243"/>
      <c r="M24" s="245"/>
      <c r="N24" s="243"/>
      <c r="O24" s="244"/>
      <c r="P24" s="245"/>
      <c r="Q24" s="101"/>
      <c r="R24" s="101"/>
      <c r="S24" s="101"/>
      <c r="T24" s="19"/>
    </row>
    <row r="25" spans="2:20" ht="157.5" customHeight="1" x14ac:dyDescent="0.35">
      <c r="B25" s="3"/>
      <c r="C25" s="101"/>
      <c r="D25" s="101"/>
      <c r="E25" s="101"/>
      <c r="F25" s="243" t="s">
        <v>55</v>
      </c>
      <c r="G25" s="245"/>
      <c r="H25" s="62" t="s">
        <v>56</v>
      </c>
      <c r="I25" s="256" t="s">
        <v>115</v>
      </c>
      <c r="J25" s="258"/>
      <c r="K25" s="62" t="s">
        <v>10</v>
      </c>
      <c r="L25" s="62" t="s">
        <v>11</v>
      </c>
      <c r="M25" s="259" t="s">
        <v>15</v>
      </c>
      <c r="N25" s="260"/>
      <c r="O25" s="261"/>
      <c r="P25" s="101"/>
      <c r="Q25" s="101"/>
      <c r="R25" s="101"/>
      <c r="S25" s="19"/>
    </row>
    <row r="26" spans="2:20" x14ac:dyDescent="0.35">
      <c r="B26" s="3"/>
      <c r="C26" s="101"/>
      <c r="D26" s="101"/>
      <c r="E26" s="101"/>
      <c r="F26" s="250"/>
      <c r="G26" s="251"/>
      <c r="H26" s="66" t="s">
        <v>60</v>
      </c>
      <c r="I26" s="250"/>
      <c r="J26" s="251"/>
      <c r="K26" s="67"/>
      <c r="L26" s="67"/>
      <c r="M26" s="276" t="s">
        <v>75</v>
      </c>
      <c r="N26" s="277"/>
      <c r="O26" s="278"/>
      <c r="P26" s="101"/>
      <c r="Q26" s="101"/>
      <c r="R26" s="101"/>
      <c r="S26" s="19"/>
    </row>
    <row r="27" spans="2:20" x14ac:dyDescent="0.35">
      <c r="B27" s="3"/>
      <c r="C27" s="101"/>
      <c r="D27" s="101"/>
      <c r="E27" s="101"/>
      <c r="F27" s="250"/>
      <c r="G27" s="251"/>
      <c r="H27" s="66" t="s">
        <v>60</v>
      </c>
      <c r="I27" s="250"/>
      <c r="J27" s="251"/>
      <c r="K27" s="67"/>
      <c r="L27" s="67"/>
      <c r="M27" s="354"/>
      <c r="N27" s="355"/>
      <c r="O27" s="356"/>
      <c r="P27" s="101"/>
      <c r="Q27" s="101"/>
      <c r="R27" s="101"/>
      <c r="S27" s="19"/>
    </row>
    <row r="28" spans="2:20" x14ac:dyDescent="0.35">
      <c r="B28" s="3"/>
      <c r="C28" s="101"/>
      <c r="D28" s="101"/>
      <c r="E28" s="101"/>
      <c r="F28" s="250"/>
      <c r="G28" s="251"/>
      <c r="H28" s="66" t="s">
        <v>60</v>
      </c>
      <c r="I28" s="250"/>
      <c r="J28" s="251"/>
      <c r="K28" s="67"/>
      <c r="L28" s="67"/>
      <c r="M28" s="354"/>
      <c r="N28" s="355"/>
      <c r="O28" s="356"/>
      <c r="P28" s="101"/>
      <c r="Q28" s="101"/>
      <c r="R28" s="101"/>
      <c r="S28" s="19"/>
    </row>
    <row r="29" spans="2:20" x14ac:dyDescent="0.35">
      <c r="B29" s="3"/>
      <c r="C29" s="101"/>
      <c r="D29" s="101"/>
      <c r="E29" s="101"/>
      <c r="F29" s="250"/>
      <c r="G29" s="251"/>
      <c r="H29" s="66" t="s">
        <v>60</v>
      </c>
      <c r="I29" s="250"/>
      <c r="J29" s="251"/>
      <c r="K29" s="67"/>
      <c r="L29" s="67"/>
      <c r="M29" s="354"/>
      <c r="N29" s="355"/>
      <c r="O29" s="356"/>
      <c r="P29" s="101"/>
      <c r="Q29" s="101"/>
      <c r="R29" s="101"/>
      <c r="S29" s="19"/>
    </row>
    <row r="30" spans="2:20" x14ac:dyDescent="0.35">
      <c r="B30" s="3"/>
      <c r="C30" s="101"/>
      <c r="D30" s="101"/>
      <c r="E30" s="101"/>
      <c r="F30" s="68"/>
      <c r="G30" s="81"/>
      <c r="H30" s="66" t="s">
        <v>60</v>
      </c>
      <c r="I30" s="81"/>
      <c r="J30" s="71"/>
      <c r="K30" s="72"/>
      <c r="L30" s="73"/>
      <c r="M30" s="68"/>
      <c r="N30" s="81"/>
      <c r="O30" s="71"/>
      <c r="P30" s="101"/>
      <c r="Q30" s="101"/>
      <c r="R30" s="101"/>
      <c r="S30" s="19"/>
    </row>
    <row r="31" spans="2:20" x14ac:dyDescent="0.35">
      <c r="B31" s="3"/>
      <c r="C31" s="101"/>
      <c r="D31" s="101"/>
      <c r="E31" s="101"/>
      <c r="F31" s="74"/>
      <c r="G31" s="75"/>
      <c r="H31" s="75"/>
      <c r="I31" s="262"/>
      <c r="J31" s="263"/>
      <c r="K31" s="289" t="s">
        <v>50</v>
      </c>
      <c r="L31" s="290"/>
      <c r="M31" s="289" t="s">
        <v>59</v>
      </c>
      <c r="N31" s="291"/>
      <c r="O31" s="290"/>
      <c r="P31" s="101"/>
      <c r="Q31" s="101"/>
      <c r="R31" s="101"/>
      <c r="S31" s="19"/>
    </row>
    <row r="32" spans="2:20" x14ac:dyDescent="0.35">
      <c r="B32" s="3"/>
      <c r="C32" s="101"/>
      <c r="D32" s="101"/>
      <c r="E32" s="101"/>
      <c r="F32" s="101"/>
      <c r="G32" s="101"/>
      <c r="H32" s="101"/>
      <c r="I32" s="101"/>
      <c r="J32" s="101"/>
      <c r="K32" s="101"/>
      <c r="L32" s="101"/>
      <c r="M32" s="101"/>
      <c r="N32" s="101"/>
      <c r="O32" s="101"/>
      <c r="P32" s="101"/>
      <c r="Q32" s="101"/>
      <c r="R32" s="101"/>
      <c r="S32" s="101"/>
      <c r="T32" s="19"/>
    </row>
    <row r="33" spans="2:20" x14ac:dyDescent="0.35">
      <c r="B33" s="3"/>
      <c r="C33" s="101"/>
      <c r="D33" s="101"/>
      <c r="E33" s="101"/>
      <c r="F33" s="246" t="s">
        <v>61</v>
      </c>
      <c r="G33" s="247"/>
      <c r="H33" s="247"/>
      <c r="I33" s="248"/>
      <c r="J33" s="248"/>
      <c r="K33" s="248"/>
      <c r="L33" s="248"/>
      <c r="M33" s="247"/>
      <c r="N33" s="247"/>
      <c r="O33" s="247"/>
      <c r="P33" s="249"/>
      <c r="Q33" s="101"/>
      <c r="R33" s="101"/>
      <c r="S33" s="101"/>
      <c r="T33" s="19"/>
    </row>
    <row r="34" spans="2:20" ht="46.5" x14ac:dyDescent="0.35">
      <c r="B34" s="3"/>
      <c r="C34" s="101"/>
      <c r="D34" s="101"/>
      <c r="E34" s="101"/>
      <c r="F34" s="55"/>
      <c r="G34" s="55"/>
      <c r="H34" s="55"/>
      <c r="I34" s="62"/>
      <c r="J34" s="62"/>
      <c r="K34" s="62"/>
      <c r="L34" s="62" t="s">
        <v>45</v>
      </c>
      <c r="M34" s="55"/>
      <c r="N34" s="55"/>
      <c r="O34" s="55"/>
      <c r="P34" s="55"/>
      <c r="Q34" s="101"/>
      <c r="R34" s="101"/>
      <c r="S34" s="101"/>
      <c r="T34" s="19"/>
    </row>
    <row r="35" spans="2:20" x14ac:dyDescent="0.35">
      <c r="B35" s="3"/>
      <c r="C35" s="101"/>
      <c r="D35" s="101"/>
      <c r="E35" s="101"/>
      <c r="F35" s="55"/>
      <c r="G35" s="55"/>
      <c r="H35" s="55"/>
      <c r="I35" s="237" t="s">
        <v>46</v>
      </c>
      <c r="J35" s="237"/>
      <c r="K35" s="60"/>
      <c r="L35" s="62"/>
      <c r="M35" s="55"/>
      <c r="N35" s="55"/>
      <c r="O35" s="55"/>
      <c r="P35" s="55"/>
      <c r="Q35" s="101"/>
      <c r="R35" s="101"/>
      <c r="S35" s="101"/>
      <c r="T35" s="19"/>
    </row>
    <row r="36" spans="2:20" x14ac:dyDescent="0.35">
      <c r="B36" s="3"/>
      <c r="C36" s="101"/>
      <c r="D36" s="101"/>
      <c r="E36" s="101"/>
      <c r="F36" s="55"/>
      <c r="G36" s="55"/>
      <c r="H36" s="55"/>
      <c r="I36" s="237" t="s">
        <v>77</v>
      </c>
      <c r="J36" s="237"/>
      <c r="K36" s="60"/>
      <c r="L36" s="104" t="s">
        <v>50</v>
      </c>
      <c r="M36" s="55"/>
      <c r="N36" s="55"/>
      <c r="O36" s="55"/>
      <c r="P36" s="55"/>
      <c r="Q36" s="101"/>
      <c r="R36" s="101"/>
      <c r="S36" s="101"/>
      <c r="T36" s="19"/>
    </row>
    <row r="37" spans="2:20" ht="90.75" customHeight="1" x14ac:dyDescent="0.35">
      <c r="B37" s="3"/>
      <c r="C37" s="101"/>
      <c r="D37" s="101"/>
      <c r="E37" s="101"/>
      <c r="F37" s="55"/>
      <c r="G37" s="55"/>
      <c r="H37" s="55"/>
      <c r="I37" s="237" t="s">
        <v>116</v>
      </c>
      <c r="J37" s="237"/>
      <c r="K37" s="62" t="s">
        <v>74</v>
      </c>
      <c r="L37" s="104" t="s">
        <v>50</v>
      </c>
      <c r="M37" s="55"/>
      <c r="N37" s="55"/>
      <c r="O37" s="55"/>
      <c r="P37" s="55"/>
      <c r="Q37" s="101"/>
      <c r="R37" s="101"/>
      <c r="S37" s="101"/>
      <c r="T37" s="19"/>
    </row>
    <row r="38" spans="2:20" ht="23.25" customHeight="1" x14ac:dyDescent="0.35">
      <c r="B38" s="3"/>
      <c r="C38" s="101"/>
      <c r="D38" s="101"/>
      <c r="E38" s="101"/>
      <c r="F38" s="55"/>
      <c r="G38" s="55"/>
      <c r="H38" s="55"/>
      <c r="I38" s="237" t="s">
        <v>48</v>
      </c>
      <c r="J38" s="237"/>
      <c r="K38" s="62" t="s">
        <v>49</v>
      </c>
      <c r="L38" s="104" t="s">
        <v>50</v>
      </c>
      <c r="M38" s="55"/>
      <c r="N38" s="55"/>
      <c r="O38" s="55"/>
      <c r="P38" s="55"/>
      <c r="Q38" s="101"/>
      <c r="R38" s="101"/>
      <c r="S38" s="101"/>
      <c r="T38" s="19"/>
    </row>
    <row r="39" spans="2:20" ht="23.25" customHeight="1" x14ac:dyDescent="0.35">
      <c r="B39" s="3"/>
      <c r="C39" s="101"/>
      <c r="D39" s="101"/>
      <c r="E39" s="101"/>
      <c r="F39" s="55"/>
      <c r="G39" s="55"/>
      <c r="H39" s="55"/>
      <c r="I39" s="237" t="s">
        <v>76</v>
      </c>
      <c r="J39" s="237"/>
      <c r="K39" s="62"/>
      <c r="L39" s="104" t="s">
        <v>50</v>
      </c>
      <c r="M39" s="55"/>
      <c r="N39" s="55"/>
      <c r="O39" s="55"/>
      <c r="P39" s="55"/>
      <c r="Q39" s="101"/>
      <c r="R39" s="101"/>
      <c r="S39" s="101"/>
      <c r="T39" s="19"/>
    </row>
    <row r="40" spans="2:20" x14ac:dyDescent="0.35">
      <c r="B40" s="3"/>
      <c r="C40" s="101"/>
      <c r="D40" s="101"/>
      <c r="E40" s="101"/>
      <c r="F40" s="77"/>
      <c r="G40" s="55"/>
      <c r="H40" s="55"/>
      <c r="I40" s="57"/>
      <c r="J40" s="57"/>
      <c r="K40" s="80"/>
      <c r="L40" s="57"/>
      <c r="M40" s="78"/>
      <c r="N40" s="55"/>
      <c r="O40" s="55"/>
      <c r="P40" s="79"/>
      <c r="Q40" s="101"/>
      <c r="R40" s="101"/>
      <c r="S40" s="101"/>
      <c r="T40" s="19"/>
    </row>
    <row r="41" spans="2:20" ht="23.25" customHeight="1" x14ac:dyDescent="0.35">
      <c r="B41" s="3"/>
      <c r="C41" s="101"/>
      <c r="D41" s="101"/>
      <c r="E41" s="101"/>
      <c r="F41" s="267" t="s">
        <v>51</v>
      </c>
      <c r="G41" s="268"/>
      <c r="H41" s="269"/>
      <c r="I41" s="273" t="s">
        <v>78</v>
      </c>
      <c r="J41" s="274"/>
      <c r="K41" s="274"/>
      <c r="L41" s="274"/>
      <c r="M41" s="274"/>
      <c r="N41" s="274"/>
      <c r="O41" s="274"/>
      <c r="P41" s="275"/>
      <c r="Q41" s="101"/>
      <c r="R41" s="101"/>
      <c r="S41" s="101"/>
      <c r="T41" s="19"/>
    </row>
    <row r="42" spans="2:20" x14ac:dyDescent="0.35">
      <c r="B42" s="3"/>
      <c r="C42" s="101"/>
      <c r="D42" s="101"/>
      <c r="E42" s="101"/>
      <c r="F42" s="270"/>
      <c r="G42" s="271"/>
      <c r="H42" s="272"/>
      <c r="I42" s="240"/>
      <c r="J42" s="241"/>
      <c r="K42" s="241"/>
      <c r="L42" s="241"/>
      <c r="M42" s="241"/>
      <c r="N42" s="241"/>
      <c r="O42" s="241"/>
      <c r="P42" s="242"/>
      <c r="Q42" s="101"/>
      <c r="R42" s="101"/>
      <c r="S42" s="101"/>
      <c r="T42" s="19"/>
    </row>
    <row r="43" spans="2:20" x14ac:dyDescent="0.35">
      <c r="B43" s="3"/>
      <c r="C43" s="101"/>
      <c r="D43" s="101"/>
      <c r="E43" s="101"/>
      <c r="F43" s="63"/>
      <c r="G43" s="63"/>
      <c r="H43" s="63"/>
      <c r="I43" s="63"/>
      <c r="J43" s="63" t="s">
        <v>52</v>
      </c>
      <c r="K43" s="63"/>
      <c r="L43" s="63"/>
      <c r="M43" s="63"/>
      <c r="N43" s="64"/>
      <c r="O43" s="64"/>
      <c r="P43" s="64"/>
      <c r="Q43" s="101"/>
      <c r="R43" s="101"/>
      <c r="S43" s="101"/>
      <c r="T43" s="19"/>
    </row>
    <row r="44" spans="2:20" x14ac:dyDescent="0.35">
      <c r="B44" s="3"/>
      <c r="C44" s="101"/>
      <c r="D44" s="101"/>
      <c r="E44" s="101"/>
      <c r="F44" s="240"/>
      <c r="G44" s="241"/>
      <c r="H44" s="242"/>
      <c r="I44" s="243" t="s">
        <v>53</v>
      </c>
      <c r="J44" s="245"/>
      <c r="K44" s="243" t="s">
        <v>54</v>
      </c>
      <c r="L44" s="245"/>
      <c r="M44" s="243"/>
      <c r="N44" s="244"/>
      <c r="O44" s="245"/>
      <c r="P44" s="101"/>
      <c r="Q44" s="101"/>
      <c r="R44" s="101"/>
      <c r="S44" s="19"/>
    </row>
    <row r="45" spans="2:20" ht="139.5" customHeight="1" x14ac:dyDescent="0.35">
      <c r="B45" s="3"/>
      <c r="C45" s="101"/>
      <c r="D45" s="101"/>
      <c r="E45" s="101"/>
      <c r="F45" s="243" t="s">
        <v>55</v>
      </c>
      <c r="G45" s="245"/>
      <c r="H45" s="62" t="s">
        <v>56</v>
      </c>
      <c r="I45" s="243" t="s">
        <v>78</v>
      </c>
      <c r="J45" s="245"/>
      <c r="K45" s="62" t="s">
        <v>10</v>
      </c>
      <c r="L45" s="62" t="s">
        <v>11</v>
      </c>
      <c r="M45" s="259" t="s">
        <v>15</v>
      </c>
      <c r="N45" s="260"/>
      <c r="O45" s="261"/>
      <c r="P45" s="101"/>
      <c r="Q45" s="101"/>
      <c r="R45" s="101"/>
      <c r="S45" s="19"/>
    </row>
    <row r="46" spans="2:20" x14ac:dyDescent="0.35">
      <c r="B46" s="3"/>
      <c r="C46" s="101"/>
      <c r="D46" s="101"/>
      <c r="E46" s="101"/>
      <c r="F46" s="250"/>
      <c r="G46" s="251"/>
      <c r="H46" s="105" t="s">
        <v>79</v>
      </c>
      <c r="I46" s="250"/>
      <c r="J46" s="251"/>
      <c r="K46" s="67"/>
      <c r="L46" s="67"/>
      <c r="M46" s="276" t="s">
        <v>75</v>
      </c>
      <c r="N46" s="277"/>
      <c r="O46" s="278"/>
      <c r="P46" s="101"/>
      <c r="Q46" s="101"/>
      <c r="R46" s="101"/>
      <c r="S46" s="19"/>
    </row>
    <row r="47" spans="2:20" x14ac:dyDescent="0.35">
      <c r="B47" s="3"/>
      <c r="C47" s="101"/>
      <c r="D47" s="101"/>
      <c r="E47" s="101"/>
      <c r="F47" s="250"/>
      <c r="G47" s="251"/>
      <c r="H47" s="105" t="s">
        <v>79</v>
      </c>
      <c r="I47" s="250"/>
      <c r="J47" s="251"/>
      <c r="K47" s="67"/>
      <c r="L47" s="67"/>
      <c r="M47" s="354"/>
      <c r="N47" s="355"/>
      <c r="O47" s="356"/>
      <c r="P47" s="101"/>
      <c r="Q47" s="101"/>
      <c r="R47" s="101"/>
      <c r="S47" s="19"/>
    </row>
    <row r="48" spans="2:20" x14ac:dyDescent="0.35">
      <c r="B48" s="3"/>
      <c r="C48" s="101"/>
      <c r="D48" s="101"/>
      <c r="E48" s="101"/>
      <c r="F48" s="252"/>
      <c r="G48" s="253"/>
      <c r="H48" s="253"/>
      <c r="I48" s="253"/>
      <c r="J48" s="253"/>
      <c r="K48" s="253"/>
      <c r="L48" s="253"/>
      <c r="M48" s="253"/>
      <c r="N48" s="253"/>
      <c r="O48" s="253"/>
      <c r="P48" s="254"/>
      <c r="Q48" s="101"/>
      <c r="R48" s="101"/>
      <c r="S48" s="101"/>
      <c r="T48" s="19"/>
    </row>
    <row r="49" spans="2:20" x14ac:dyDescent="0.35">
      <c r="B49" s="3"/>
      <c r="C49" s="101"/>
      <c r="D49" s="101"/>
      <c r="E49" s="101"/>
      <c r="F49" s="74"/>
      <c r="G49" s="75"/>
      <c r="H49" s="75"/>
      <c r="I49" s="262"/>
      <c r="J49" s="263"/>
      <c r="K49" s="76"/>
      <c r="L49" s="289" t="s">
        <v>50</v>
      </c>
      <c r="M49" s="290"/>
      <c r="N49" s="289" t="s">
        <v>59</v>
      </c>
      <c r="O49" s="291"/>
      <c r="P49" s="290"/>
      <c r="Q49" s="101"/>
      <c r="R49" s="101"/>
      <c r="S49" s="101"/>
      <c r="T49" s="19"/>
    </row>
    <row r="50" spans="2:20" x14ac:dyDescent="0.35">
      <c r="B50" s="3"/>
      <c r="C50" s="101"/>
      <c r="D50" s="101"/>
      <c r="E50" s="101"/>
      <c r="F50" s="82"/>
      <c r="G50" s="82"/>
      <c r="H50" s="82"/>
      <c r="I50" s="83"/>
      <c r="J50" s="83"/>
      <c r="K50" s="84"/>
      <c r="L50" s="85"/>
      <c r="M50" s="85"/>
      <c r="N50" s="85"/>
      <c r="O50" s="85"/>
      <c r="P50" s="85"/>
      <c r="Q50" s="101"/>
      <c r="R50" s="101"/>
      <c r="S50" s="101"/>
      <c r="T50" s="19"/>
    </row>
    <row r="51" spans="2:20" x14ac:dyDescent="0.35">
      <c r="B51" s="3"/>
      <c r="C51" s="101"/>
      <c r="D51" s="101"/>
      <c r="E51" s="101"/>
      <c r="F51" s="246" t="s">
        <v>62</v>
      </c>
      <c r="G51" s="247"/>
      <c r="H51" s="247"/>
      <c r="I51" s="248"/>
      <c r="J51" s="248"/>
      <c r="K51" s="248"/>
      <c r="L51" s="248"/>
      <c r="M51" s="247"/>
      <c r="N51" s="247"/>
      <c r="O51" s="247"/>
      <c r="P51" s="249"/>
      <c r="Q51" s="101"/>
      <c r="R51" s="101"/>
      <c r="S51" s="101"/>
      <c r="T51" s="19"/>
    </row>
    <row r="52" spans="2:20" ht="46.5" x14ac:dyDescent="0.35">
      <c r="B52" s="3"/>
      <c r="C52" s="101"/>
      <c r="D52" s="101"/>
      <c r="E52" s="101"/>
      <c r="F52" s="55"/>
      <c r="G52" s="55"/>
      <c r="H52" s="55"/>
      <c r="I52" s="62"/>
      <c r="J52" s="62"/>
      <c r="K52" s="62"/>
      <c r="L52" s="62" t="s">
        <v>45</v>
      </c>
      <c r="M52" s="55"/>
      <c r="N52" s="55"/>
      <c r="O52" s="55"/>
      <c r="P52" s="55"/>
      <c r="Q52" s="101"/>
      <c r="R52" s="101"/>
      <c r="S52" s="101"/>
      <c r="T52" s="19"/>
    </row>
    <row r="53" spans="2:20" x14ac:dyDescent="0.35">
      <c r="B53" s="3"/>
      <c r="C53" s="101"/>
      <c r="D53" s="101"/>
      <c r="E53" s="101"/>
      <c r="F53" s="55"/>
      <c r="G53" s="55"/>
      <c r="H53" s="55"/>
      <c r="I53" s="237" t="s">
        <v>46</v>
      </c>
      <c r="J53" s="237"/>
      <c r="K53" s="60"/>
      <c r="L53" s="62"/>
      <c r="M53" s="55"/>
      <c r="N53" s="55"/>
      <c r="O53" s="55"/>
      <c r="P53" s="55"/>
      <c r="Q53" s="101"/>
      <c r="R53" s="101"/>
      <c r="S53" s="101"/>
      <c r="T53" s="19"/>
    </row>
    <row r="54" spans="2:20" ht="57" customHeight="1" x14ac:dyDescent="0.35">
      <c r="B54" s="3"/>
      <c r="C54" s="101"/>
      <c r="D54" s="101"/>
      <c r="E54" s="101"/>
      <c r="F54" s="55"/>
      <c r="G54" s="55"/>
      <c r="H54" s="55"/>
      <c r="I54" s="237" t="s">
        <v>80</v>
      </c>
      <c r="J54" s="237"/>
      <c r="K54" s="60"/>
      <c r="L54" s="104" t="s">
        <v>50</v>
      </c>
      <c r="M54" s="55"/>
      <c r="N54" s="55"/>
      <c r="O54" s="55"/>
      <c r="P54" s="55"/>
      <c r="Q54" s="101"/>
      <c r="R54" s="101"/>
      <c r="S54" s="101"/>
      <c r="T54" s="19"/>
    </row>
    <row r="55" spans="2:20" ht="57" customHeight="1" x14ac:dyDescent="0.35">
      <c r="B55" s="3"/>
      <c r="C55" s="101"/>
      <c r="D55" s="101"/>
      <c r="E55" s="101"/>
      <c r="F55" s="55"/>
      <c r="G55" s="55"/>
      <c r="H55" s="55"/>
      <c r="I55" s="331" t="s">
        <v>81</v>
      </c>
      <c r="J55" s="332"/>
      <c r="K55" s="60"/>
      <c r="L55" s="104" t="s">
        <v>50</v>
      </c>
      <c r="M55" s="55"/>
      <c r="N55" s="55"/>
      <c r="O55" s="55"/>
      <c r="P55" s="55"/>
      <c r="Q55" s="101"/>
      <c r="R55" s="101"/>
      <c r="S55" s="101"/>
      <c r="T55" s="19"/>
    </row>
    <row r="56" spans="2:20" ht="69.75" customHeight="1" x14ac:dyDescent="0.35">
      <c r="B56" s="3"/>
      <c r="C56" s="101"/>
      <c r="D56" s="101"/>
      <c r="E56" s="101"/>
      <c r="F56" s="55"/>
      <c r="G56" s="55"/>
      <c r="H56" s="55"/>
      <c r="I56" s="237" t="s">
        <v>117</v>
      </c>
      <c r="J56" s="237"/>
      <c r="K56" s="62" t="s">
        <v>74</v>
      </c>
      <c r="L56" s="104" t="s">
        <v>50</v>
      </c>
      <c r="M56" s="55"/>
      <c r="N56" s="55"/>
      <c r="O56" s="55"/>
      <c r="P56" s="55"/>
      <c r="Q56" s="101"/>
      <c r="R56" s="101"/>
      <c r="S56" s="101"/>
      <c r="T56" s="19"/>
    </row>
    <row r="57" spans="2:20" ht="23.25" customHeight="1" x14ac:dyDescent="0.35">
      <c r="B57" s="3"/>
      <c r="C57" s="101"/>
      <c r="D57" s="101"/>
      <c r="E57" s="101"/>
      <c r="F57" s="55"/>
      <c r="G57" s="55"/>
      <c r="H57" s="55"/>
      <c r="I57" s="237" t="s">
        <v>48</v>
      </c>
      <c r="J57" s="237"/>
      <c r="K57" s="62" t="s">
        <v>49</v>
      </c>
      <c r="L57" s="104" t="s">
        <v>50</v>
      </c>
      <c r="M57" s="55"/>
      <c r="N57" s="55"/>
      <c r="O57" s="55"/>
      <c r="P57" s="55"/>
      <c r="Q57" s="101"/>
      <c r="R57" s="101"/>
      <c r="S57" s="101"/>
      <c r="T57" s="19"/>
    </row>
    <row r="58" spans="2:20" ht="23.25" customHeight="1" x14ac:dyDescent="0.35">
      <c r="B58" s="3"/>
      <c r="C58" s="101"/>
      <c r="D58" s="101"/>
      <c r="E58" s="101"/>
      <c r="F58" s="55"/>
      <c r="G58" s="55"/>
      <c r="H58" s="55"/>
      <c r="I58" s="237" t="s">
        <v>76</v>
      </c>
      <c r="J58" s="237"/>
      <c r="K58" s="62"/>
      <c r="L58" s="104" t="s">
        <v>50</v>
      </c>
      <c r="M58" s="55"/>
      <c r="N58" s="55"/>
      <c r="O58" s="55"/>
      <c r="P58" s="55"/>
      <c r="Q58" s="101"/>
      <c r="R58" s="101"/>
      <c r="S58" s="101"/>
      <c r="T58" s="19"/>
    </row>
    <row r="59" spans="2:20" x14ac:dyDescent="0.35">
      <c r="B59" s="3"/>
      <c r="C59" s="101"/>
      <c r="D59" s="101"/>
      <c r="E59" s="101"/>
      <c r="F59" s="77"/>
      <c r="G59" s="55"/>
      <c r="H59" s="55"/>
      <c r="I59" s="57"/>
      <c r="J59" s="57"/>
      <c r="K59" s="80"/>
      <c r="L59" s="57"/>
      <c r="M59" s="78"/>
      <c r="N59" s="55"/>
      <c r="O59" s="55"/>
      <c r="P59" s="79"/>
      <c r="Q59" s="101"/>
      <c r="R59" s="101"/>
      <c r="S59" s="101"/>
      <c r="T59" s="19"/>
    </row>
    <row r="60" spans="2:20" ht="23.25" customHeight="1" x14ac:dyDescent="0.35">
      <c r="B60" s="3"/>
      <c r="C60" s="101"/>
      <c r="D60" s="101"/>
      <c r="E60" s="101"/>
      <c r="F60" s="267" t="s">
        <v>51</v>
      </c>
      <c r="G60" s="268"/>
      <c r="H60" s="269"/>
      <c r="I60" s="273" t="s">
        <v>118</v>
      </c>
      <c r="J60" s="274"/>
      <c r="K60" s="274"/>
      <c r="L60" s="274"/>
      <c r="M60" s="274"/>
      <c r="N60" s="274"/>
      <c r="O60" s="274"/>
      <c r="P60" s="275"/>
      <c r="Q60" s="101"/>
      <c r="R60" s="101"/>
      <c r="S60" s="101"/>
      <c r="T60" s="19"/>
    </row>
    <row r="61" spans="2:20" x14ac:dyDescent="0.35">
      <c r="B61" s="3"/>
      <c r="C61" s="101"/>
      <c r="D61" s="101"/>
      <c r="E61" s="101"/>
      <c r="F61" s="270"/>
      <c r="G61" s="271"/>
      <c r="H61" s="272"/>
      <c r="I61" s="240"/>
      <c r="J61" s="241"/>
      <c r="K61" s="241"/>
      <c r="L61" s="241"/>
      <c r="M61" s="241"/>
      <c r="N61" s="241"/>
      <c r="O61" s="241"/>
      <c r="P61" s="242"/>
      <c r="Q61" s="101"/>
      <c r="R61" s="101"/>
      <c r="S61" s="101"/>
      <c r="T61" s="19"/>
    </row>
    <row r="62" spans="2:20" x14ac:dyDescent="0.35">
      <c r="B62" s="3"/>
      <c r="C62" s="101"/>
      <c r="D62" s="101"/>
      <c r="E62" s="101"/>
      <c r="F62" s="63"/>
      <c r="G62" s="63"/>
      <c r="H62" s="63"/>
      <c r="I62" s="63"/>
      <c r="J62" s="63" t="s">
        <v>52</v>
      </c>
      <c r="K62" s="63"/>
      <c r="L62" s="63"/>
      <c r="M62" s="63"/>
      <c r="N62" s="64"/>
      <c r="O62" s="64"/>
      <c r="P62" s="64"/>
      <c r="Q62" s="101"/>
      <c r="R62" s="101"/>
      <c r="S62" s="101"/>
      <c r="T62" s="19"/>
    </row>
    <row r="63" spans="2:20" x14ac:dyDescent="0.35">
      <c r="B63" s="3"/>
      <c r="C63" s="101"/>
      <c r="D63" s="101"/>
      <c r="E63" s="101"/>
      <c r="F63" s="240"/>
      <c r="G63" s="241"/>
      <c r="H63" s="242"/>
      <c r="I63" s="243" t="s">
        <v>53</v>
      </c>
      <c r="J63" s="245"/>
      <c r="K63" s="243" t="s">
        <v>54</v>
      </c>
      <c r="L63" s="245"/>
      <c r="M63" s="243"/>
      <c r="N63" s="244"/>
      <c r="O63" s="245"/>
      <c r="P63" s="101"/>
      <c r="Q63" s="101"/>
      <c r="R63" s="101"/>
      <c r="S63" s="19"/>
    </row>
    <row r="64" spans="2:20" ht="167.25" customHeight="1" x14ac:dyDescent="0.35">
      <c r="B64" s="3"/>
      <c r="C64" s="101"/>
      <c r="D64" s="101"/>
      <c r="E64" s="101"/>
      <c r="F64" s="243" t="s">
        <v>55</v>
      </c>
      <c r="G64" s="245"/>
      <c r="H64" s="62" t="s">
        <v>56</v>
      </c>
      <c r="I64" s="243" t="s">
        <v>118</v>
      </c>
      <c r="J64" s="245"/>
      <c r="K64" s="62" t="s">
        <v>10</v>
      </c>
      <c r="L64" s="62" t="s">
        <v>11</v>
      </c>
      <c r="M64" s="259" t="s">
        <v>15</v>
      </c>
      <c r="N64" s="260"/>
      <c r="O64" s="261"/>
      <c r="P64" s="101"/>
      <c r="Q64" s="101"/>
      <c r="R64" s="101"/>
      <c r="S64" s="19"/>
    </row>
    <row r="65" spans="2:20" ht="128.25" customHeight="1" x14ac:dyDescent="0.35">
      <c r="B65" s="3"/>
      <c r="C65" s="101"/>
      <c r="D65" s="101"/>
      <c r="E65" s="101"/>
      <c r="F65" s="250"/>
      <c r="G65" s="251"/>
      <c r="H65" s="105" t="s">
        <v>82</v>
      </c>
      <c r="I65" s="250"/>
      <c r="J65" s="251"/>
      <c r="K65" s="67"/>
      <c r="L65" s="67"/>
      <c r="M65" s="250"/>
      <c r="N65" s="255"/>
      <c r="O65" s="251"/>
      <c r="P65" s="101"/>
      <c r="Q65" s="101"/>
      <c r="R65" s="101"/>
      <c r="S65" s="19"/>
    </row>
    <row r="66" spans="2:20" ht="119.25" customHeight="1" x14ac:dyDescent="0.35">
      <c r="B66" s="3"/>
      <c r="C66" s="101"/>
      <c r="D66" s="101"/>
      <c r="E66" s="101"/>
      <c r="F66" s="250"/>
      <c r="G66" s="251"/>
      <c r="H66" s="105" t="s">
        <v>82</v>
      </c>
      <c r="I66" s="250"/>
      <c r="J66" s="251"/>
      <c r="K66" s="67"/>
      <c r="L66" s="67"/>
      <c r="M66" s="354"/>
      <c r="N66" s="355"/>
      <c r="O66" s="356"/>
      <c r="P66" s="101"/>
      <c r="Q66" s="101"/>
      <c r="R66" s="101"/>
      <c r="S66" s="19"/>
    </row>
    <row r="67" spans="2:20" x14ac:dyDescent="0.35">
      <c r="B67" s="3"/>
      <c r="C67" s="101"/>
      <c r="D67" s="101"/>
      <c r="E67" s="101"/>
      <c r="F67" s="252"/>
      <c r="G67" s="253"/>
      <c r="H67" s="253"/>
      <c r="I67" s="253"/>
      <c r="J67" s="253"/>
      <c r="K67" s="253"/>
      <c r="L67" s="253"/>
      <c r="M67" s="253"/>
      <c r="N67" s="253"/>
      <c r="O67" s="253"/>
      <c r="P67" s="254"/>
      <c r="Q67" s="101"/>
      <c r="R67" s="101"/>
      <c r="S67" s="101"/>
      <c r="T67" s="19"/>
    </row>
    <row r="68" spans="2:20" x14ac:dyDescent="0.35">
      <c r="B68" s="3"/>
      <c r="C68" s="101"/>
      <c r="D68" s="101"/>
      <c r="E68" s="101"/>
      <c r="F68" s="74"/>
      <c r="G68" s="75"/>
      <c r="H68" s="75"/>
      <c r="I68" s="262"/>
      <c r="J68" s="263"/>
      <c r="K68" s="76"/>
      <c r="L68" s="289" t="s">
        <v>50</v>
      </c>
      <c r="M68" s="290"/>
      <c r="N68" s="289" t="s">
        <v>59</v>
      </c>
      <c r="O68" s="291"/>
      <c r="P68" s="290"/>
      <c r="Q68" s="101"/>
      <c r="R68" s="101"/>
      <c r="S68" s="101"/>
      <c r="T68" s="19"/>
    </row>
    <row r="69" spans="2:20" x14ac:dyDescent="0.35">
      <c r="B69" s="3"/>
      <c r="C69" s="101"/>
      <c r="D69" s="101"/>
      <c r="E69" s="101"/>
      <c r="F69" s="82"/>
      <c r="G69" s="82"/>
      <c r="H69" s="82"/>
      <c r="I69" s="83"/>
      <c r="J69" s="83"/>
      <c r="K69" s="84"/>
      <c r="L69" s="85"/>
      <c r="M69" s="85"/>
      <c r="N69" s="85"/>
      <c r="O69" s="85"/>
      <c r="P69" s="85"/>
      <c r="Q69" s="101"/>
      <c r="R69" s="101"/>
      <c r="S69" s="101"/>
      <c r="T69" s="19"/>
    </row>
    <row r="70" spans="2:20" x14ac:dyDescent="0.35">
      <c r="B70" s="3"/>
      <c r="C70" s="101"/>
      <c r="D70" s="101"/>
      <c r="E70" s="101"/>
      <c r="F70" s="82"/>
      <c r="G70" s="82"/>
      <c r="H70" s="82"/>
      <c r="I70" s="83"/>
      <c r="J70" s="83"/>
      <c r="K70" s="84"/>
      <c r="L70" s="85"/>
      <c r="M70" s="85"/>
      <c r="N70" s="85"/>
      <c r="O70" s="85"/>
      <c r="P70" s="85"/>
      <c r="Q70" s="101"/>
      <c r="R70" s="101"/>
      <c r="S70" s="101"/>
      <c r="T70" s="19"/>
    </row>
    <row r="71" spans="2:20" x14ac:dyDescent="0.35">
      <c r="B71" s="3"/>
      <c r="C71" s="101"/>
      <c r="D71" s="101"/>
      <c r="E71" s="101"/>
      <c r="F71" s="82"/>
      <c r="G71" s="82"/>
      <c r="H71" s="82"/>
      <c r="I71" s="83"/>
      <c r="J71" s="83"/>
      <c r="K71" s="84"/>
      <c r="L71" s="85"/>
      <c r="M71" s="85"/>
      <c r="N71" s="85"/>
      <c r="O71" s="85"/>
      <c r="P71" s="85"/>
      <c r="Q71" s="101"/>
      <c r="R71" s="101"/>
      <c r="S71" s="101"/>
      <c r="T71" s="19"/>
    </row>
    <row r="72" spans="2:20" ht="24" thickBot="1" x14ac:dyDescent="0.4">
      <c r="B72" s="3"/>
      <c r="C72" s="101"/>
      <c r="D72" s="101"/>
      <c r="E72" s="101"/>
      <c r="F72" s="101"/>
      <c r="G72" s="101"/>
      <c r="H72" s="101"/>
      <c r="I72" s="101"/>
      <c r="J72" s="101"/>
      <c r="K72" s="101"/>
      <c r="L72" s="101"/>
      <c r="M72" s="101"/>
      <c r="N72" s="101"/>
      <c r="O72" s="101"/>
      <c r="P72" s="101"/>
      <c r="Q72" s="101"/>
      <c r="R72" s="101"/>
      <c r="S72" s="101"/>
      <c r="T72" s="19"/>
    </row>
    <row r="73" spans="2:20" ht="34.5" customHeight="1" thickBot="1" x14ac:dyDescent="0.4">
      <c r="B73" s="341" t="s">
        <v>59</v>
      </c>
      <c r="C73" s="342"/>
      <c r="D73" s="342"/>
      <c r="E73" s="342"/>
      <c r="F73" s="342"/>
      <c r="G73" s="342"/>
      <c r="H73" s="342"/>
      <c r="I73" s="342"/>
      <c r="J73" s="342"/>
      <c r="K73" s="342"/>
      <c r="L73" s="342"/>
      <c r="M73" s="342"/>
      <c r="N73" s="342"/>
      <c r="O73" s="342"/>
      <c r="P73" s="342"/>
      <c r="Q73" s="342"/>
      <c r="R73" s="342"/>
      <c r="S73" s="342"/>
      <c r="T73" s="343"/>
    </row>
    <row r="74" spans="2:20" x14ac:dyDescent="0.35">
      <c r="B74" s="228" t="s">
        <v>27</v>
      </c>
      <c r="C74" s="229"/>
      <c r="D74" s="229"/>
      <c r="E74" s="229"/>
      <c r="F74" s="229"/>
      <c r="G74" s="229"/>
      <c r="H74" s="229"/>
      <c r="I74" s="229"/>
      <c r="J74" s="229"/>
      <c r="K74" s="229"/>
      <c r="L74" s="229"/>
      <c r="M74" s="229"/>
      <c r="N74" s="229"/>
      <c r="O74" s="229"/>
      <c r="P74" s="229"/>
      <c r="Q74" s="229"/>
      <c r="R74" s="229"/>
      <c r="S74" s="229"/>
      <c r="T74" s="230"/>
    </row>
    <row r="75" spans="2:20" ht="24" thickBot="1" x14ac:dyDescent="0.4">
      <c r="B75" s="231"/>
      <c r="C75" s="232"/>
      <c r="D75" s="232"/>
      <c r="E75" s="232"/>
      <c r="F75" s="232"/>
      <c r="G75" s="232"/>
      <c r="H75" s="232"/>
      <c r="I75" s="232"/>
      <c r="J75" s="232"/>
      <c r="K75" s="232"/>
      <c r="L75" s="232"/>
      <c r="M75" s="232"/>
      <c r="N75" s="232"/>
      <c r="O75" s="232"/>
      <c r="P75" s="232"/>
      <c r="Q75" s="232"/>
      <c r="R75" s="232"/>
      <c r="S75" s="232"/>
      <c r="T75" s="233"/>
    </row>
    <row r="76" spans="2:20" customFormat="1" ht="24" thickBot="1" x14ac:dyDescent="0.3">
      <c r="B76" s="293"/>
      <c r="C76" s="294"/>
      <c r="D76" s="294"/>
      <c r="E76" s="294"/>
      <c r="F76" s="294"/>
      <c r="G76" s="294"/>
      <c r="H76" s="294"/>
      <c r="I76" s="294"/>
      <c r="J76" s="295"/>
      <c r="K76" s="391">
        <v>1000000000</v>
      </c>
      <c r="L76" s="392"/>
      <c r="M76" s="392"/>
      <c r="N76" s="393"/>
      <c r="O76" s="166" t="s">
        <v>19</v>
      </c>
      <c r="P76" s="279"/>
      <c r="Q76" s="280"/>
      <c r="R76" s="281"/>
      <c r="S76" s="1"/>
      <c r="T76" s="16"/>
    </row>
    <row r="77" spans="2:20" customFormat="1" x14ac:dyDescent="0.25">
      <c r="B77" s="387" t="s">
        <v>40</v>
      </c>
      <c r="C77" s="286"/>
      <c r="D77" s="287"/>
      <c r="E77" s="41" t="s">
        <v>41</v>
      </c>
      <c r="F77" s="288" t="str">
        <f>E5</f>
        <v>DESARROLLO EN INGENIERIA DIN SAS</v>
      </c>
      <c r="G77" s="288"/>
      <c r="H77" s="288"/>
      <c r="I77" s="36">
        <v>1</v>
      </c>
      <c r="J77" s="42"/>
      <c r="K77" s="360">
        <v>1</v>
      </c>
      <c r="L77" s="361"/>
      <c r="M77" s="361"/>
      <c r="N77" s="362"/>
      <c r="O77" s="166" t="s">
        <v>19</v>
      </c>
      <c r="P77" s="279"/>
      <c r="Q77" s="280"/>
      <c r="R77" s="281"/>
      <c r="S77" s="1"/>
      <c r="T77" s="16"/>
    </row>
    <row r="78" spans="2:20" customFormat="1" x14ac:dyDescent="0.25">
      <c r="B78" s="388" t="s">
        <v>42</v>
      </c>
      <c r="C78" s="288"/>
      <c r="D78" s="288"/>
      <c r="E78" s="41" t="s">
        <v>43</v>
      </c>
      <c r="F78" s="288"/>
      <c r="G78" s="288"/>
      <c r="H78" s="288"/>
      <c r="I78" s="36"/>
      <c r="J78" s="42"/>
      <c r="K78" s="357"/>
      <c r="L78" s="358"/>
      <c r="M78" s="358"/>
      <c r="N78" s="359"/>
      <c r="O78" s="167"/>
      <c r="P78" s="279"/>
      <c r="Q78" s="280"/>
      <c r="R78" s="281"/>
      <c r="S78" s="1"/>
      <c r="T78" s="16"/>
    </row>
    <row r="79" spans="2:20" customFormat="1" ht="24" thickBot="1" x14ac:dyDescent="0.3">
      <c r="B79" s="388" t="s">
        <v>42</v>
      </c>
      <c r="C79" s="288"/>
      <c r="D79" s="288"/>
      <c r="E79" s="41" t="s">
        <v>43</v>
      </c>
      <c r="F79" s="288"/>
      <c r="G79" s="288"/>
      <c r="H79" s="288"/>
      <c r="I79" s="41"/>
      <c r="J79" s="42"/>
      <c r="K79" s="357"/>
      <c r="L79" s="358"/>
      <c r="M79" s="358"/>
      <c r="N79" s="359"/>
      <c r="O79" s="167"/>
      <c r="P79" s="279"/>
      <c r="Q79" s="280"/>
      <c r="R79" s="281"/>
      <c r="S79" s="1"/>
      <c r="T79" s="16"/>
    </row>
    <row r="80" spans="2:20" customFormat="1" x14ac:dyDescent="0.25">
      <c r="B80" s="303" t="s">
        <v>67</v>
      </c>
      <c r="C80" s="304"/>
      <c r="D80" s="304"/>
      <c r="E80" s="304"/>
      <c r="F80" s="304"/>
      <c r="G80" s="304"/>
      <c r="H80" s="304"/>
      <c r="I80" s="304"/>
      <c r="J80" s="305"/>
      <c r="K80" s="360"/>
      <c r="L80" s="361"/>
      <c r="M80" s="361"/>
      <c r="N80" s="362"/>
      <c r="O80" s="166" t="s">
        <v>19</v>
      </c>
      <c r="P80" s="279"/>
      <c r="Q80" s="280"/>
      <c r="R80" s="281"/>
      <c r="S80" s="1"/>
      <c r="T80" s="16"/>
    </row>
    <row r="81" spans="2:46" customFormat="1" x14ac:dyDescent="0.25">
      <c r="B81" s="303" t="s">
        <v>39</v>
      </c>
      <c r="C81" s="304"/>
      <c r="D81" s="304"/>
      <c r="E81" s="304"/>
      <c r="F81" s="304"/>
      <c r="G81" s="304"/>
      <c r="H81" s="304"/>
      <c r="I81" s="304"/>
      <c r="J81" s="305"/>
      <c r="K81" s="340"/>
      <c r="L81" s="340"/>
      <c r="M81" s="340"/>
      <c r="N81" s="340"/>
      <c r="O81" s="167"/>
      <c r="P81" s="279"/>
      <c r="Q81" s="280"/>
      <c r="R81" s="281"/>
      <c r="S81" s="1"/>
      <c r="T81" s="16"/>
    </row>
    <row r="82" spans="2:46" customFormat="1" x14ac:dyDescent="0.25">
      <c r="B82" s="303" t="s">
        <v>1</v>
      </c>
      <c r="C82" s="304"/>
      <c r="D82" s="304"/>
      <c r="E82" s="304"/>
      <c r="F82" s="304"/>
      <c r="G82" s="304"/>
      <c r="H82" s="304"/>
      <c r="I82" s="304"/>
      <c r="J82" s="305"/>
      <c r="K82" s="340"/>
      <c r="L82" s="340"/>
      <c r="M82" s="340"/>
      <c r="N82" s="340"/>
      <c r="O82" s="168"/>
      <c r="P82" s="282"/>
      <c r="Q82" s="283"/>
      <c r="R82" s="284"/>
      <c r="S82" s="1"/>
      <c r="T82" s="17"/>
    </row>
    <row r="83" spans="2:46" customFormat="1" ht="12.75" customHeight="1" x14ac:dyDescent="0.25">
      <c r="B83" s="94"/>
      <c r="C83" s="95"/>
      <c r="D83" s="95"/>
      <c r="E83" s="95"/>
      <c r="F83" s="95"/>
      <c r="G83" s="95"/>
      <c r="H83" s="95"/>
      <c r="I83" s="95"/>
      <c r="J83" s="96"/>
      <c r="K83" s="97"/>
      <c r="L83" s="97"/>
      <c r="M83" s="97"/>
      <c r="N83" s="97"/>
      <c r="O83" s="169"/>
      <c r="P83" s="38"/>
      <c r="Q83" s="39"/>
      <c r="R83" s="40"/>
      <c r="S83" s="1"/>
      <c r="T83" s="17"/>
    </row>
    <row r="84" spans="2:46" x14ac:dyDescent="0.35">
      <c r="B84" s="52"/>
      <c r="C84" s="53"/>
      <c r="D84" s="53"/>
      <c r="E84" s="53"/>
      <c r="F84" s="53"/>
      <c r="G84" s="53"/>
      <c r="H84" s="53"/>
      <c r="I84" s="53"/>
      <c r="J84" s="53"/>
      <c r="K84" s="53"/>
      <c r="L84" s="53"/>
      <c r="M84" s="53"/>
      <c r="N84" s="53"/>
      <c r="O84" s="53"/>
      <c r="P84" s="53"/>
      <c r="Q84" s="53"/>
      <c r="R84" s="53"/>
      <c r="S84" s="53"/>
      <c r="T84" s="54"/>
    </row>
    <row r="85" spans="2:46" x14ac:dyDescent="0.35">
      <c r="B85" s="52"/>
      <c r="C85" s="53"/>
      <c r="D85" s="53"/>
      <c r="E85" s="53"/>
      <c r="F85" s="53"/>
      <c r="G85" s="53"/>
      <c r="H85" s="53"/>
      <c r="I85" s="53"/>
      <c r="J85" s="53"/>
      <c r="K85" s="53"/>
      <c r="L85" s="53"/>
      <c r="M85" s="53"/>
      <c r="N85" s="53"/>
      <c r="O85" s="2"/>
      <c r="P85" s="2"/>
      <c r="Q85" s="2"/>
      <c r="R85" s="2"/>
      <c r="S85" s="2"/>
      <c r="T85" s="18"/>
      <c r="W85" s="58"/>
      <c r="X85" s="58"/>
      <c r="Y85" s="58"/>
      <c r="Z85" s="58"/>
      <c r="AA85" s="58"/>
      <c r="AB85" s="58"/>
      <c r="AC85" s="58"/>
      <c r="AD85" s="58"/>
      <c r="AE85" s="58"/>
      <c r="AF85" s="58"/>
      <c r="AG85" s="58"/>
      <c r="AH85" s="58"/>
      <c r="AI85" s="58"/>
      <c r="AJ85" s="58"/>
      <c r="AK85" s="58"/>
      <c r="AL85" s="58"/>
      <c r="AM85" s="58"/>
      <c r="AN85" s="58"/>
      <c r="AO85" s="58"/>
      <c r="AP85" s="58"/>
      <c r="AQ85" s="58"/>
      <c r="AR85" s="58"/>
      <c r="AS85" s="58"/>
      <c r="AT85" s="58"/>
    </row>
    <row r="86" spans="2:46" ht="75" customHeight="1" x14ac:dyDescent="0.35">
      <c r="B86" s="5"/>
      <c r="C86" s="313" t="s">
        <v>2</v>
      </c>
      <c r="D86" s="313" t="s">
        <v>3</v>
      </c>
      <c r="E86" s="316" t="s">
        <v>4</v>
      </c>
      <c r="F86" s="313" t="s">
        <v>5</v>
      </c>
      <c r="G86" s="6" t="s">
        <v>6</v>
      </c>
      <c r="H86" s="313" t="s">
        <v>66</v>
      </c>
      <c r="I86" s="313" t="s">
        <v>65</v>
      </c>
      <c r="J86" s="313" t="s">
        <v>7</v>
      </c>
      <c r="K86" s="313" t="s">
        <v>8</v>
      </c>
      <c r="L86" s="313" t="s">
        <v>9</v>
      </c>
      <c r="M86" s="313" t="s">
        <v>10</v>
      </c>
      <c r="N86" s="313" t="s">
        <v>11</v>
      </c>
      <c r="O86" s="313" t="s">
        <v>12</v>
      </c>
      <c r="P86" s="306" t="s">
        <v>13</v>
      </c>
      <c r="Q86" s="306" t="s">
        <v>14</v>
      </c>
      <c r="R86" s="306" t="s">
        <v>63</v>
      </c>
      <c r="S86" s="306" t="s">
        <v>64</v>
      </c>
      <c r="T86" s="366" t="s">
        <v>15</v>
      </c>
      <c r="W86" s="58"/>
      <c r="X86" s="58"/>
      <c r="Y86" s="58"/>
      <c r="Z86" s="58"/>
      <c r="AA86" s="58"/>
      <c r="AB86" s="58"/>
      <c r="AC86" s="58"/>
      <c r="AD86" s="58"/>
      <c r="AE86" s="58"/>
      <c r="AF86" s="58"/>
      <c r="AG86" s="58"/>
      <c r="AH86" s="58"/>
      <c r="AI86" s="58"/>
      <c r="AJ86" s="58"/>
      <c r="AK86" s="58"/>
      <c r="AL86" s="58"/>
      <c r="AM86" s="58"/>
      <c r="AN86" s="58"/>
      <c r="AO86" s="58"/>
      <c r="AP86" s="58"/>
      <c r="AQ86" s="58"/>
      <c r="AR86" s="58"/>
      <c r="AS86" s="58"/>
      <c r="AT86" s="58"/>
    </row>
    <row r="87" spans="2:46" x14ac:dyDescent="0.35">
      <c r="B87" s="5"/>
      <c r="C87" s="315"/>
      <c r="D87" s="315"/>
      <c r="E87" s="317"/>
      <c r="F87" s="315"/>
      <c r="G87" s="313" t="s">
        <v>16</v>
      </c>
      <c r="H87" s="315"/>
      <c r="I87" s="315"/>
      <c r="J87" s="315"/>
      <c r="K87" s="315"/>
      <c r="L87" s="315"/>
      <c r="M87" s="315"/>
      <c r="N87" s="315"/>
      <c r="O87" s="315"/>
      <c r="P87" s="307"/>
      <c r="Q87" s="307"/>
      <c r="R87" s="389"/>
      <c r="S87" s="389"/>
      <c r="T87" s="390"/>
      <c r="W87" s="58"/>
      <c r="X87" s="58"/>
      <c r="Y87" s="58"/>
      <c r="Z87" s="58"/>
      <c r="AA87" s="58"/>
      <c r="AB87" s="58"/>
      <c r="AC87" s="58"/>
      <c r="AD87" s="58"/>
      <c r="AE87" s="58"/>
      <c r="AF87" s="58"/>
      <c r="AG87" s="58"/>
      <c r="AH87" s="58"/>
      <c r="AI87" s="58"/>
      <c r="AJ87" s="58"/>
      <c r="AK87" s="58"/>
      <c r="AL87" s="58"/>
      <c r="AM87" s="58"/>
      <c r="AN87" s="58"/>
      <c r="AO87" s="58"/>
      <c r="AP87" s="58"/>
      <c r="AQ87" s="58"/>
      <c r="AR87" s="58"/>
      <c r="AS87" s="58"/>
      <c r="AT87" s="58"/>
    </row>
    <row r="88" spans="2:46" ht="237.75" customHeight="1" x14ac:dyDescent="0.35">
      <c r="B88" s="5"/>
      <c r="C88" s="314"/>
      <c r="D88" s="314"/>
      <c r="E88" s="318"/>
      <c r="F88" s="314"/>
      <c r="G88" s="314"/>
      <c r="H88" s="314"/>
      <c r="I88" s="314"/>
      <c r="J88" s="314"/>
      <c r="K88" s="314"/>
      <c r="L88" s="314"/>
      <c r="M88" s="314"/>
      <c r="N88" s="314"/>
      <c r="O88" s="314"/>
      <c r="P88" s="308"/>
      <c r="Q88" s="308"/>
      <c r="R88" s="6" t="s">
        <v>17</v>
      </c>
      <c r="S88" s="6" t="s">
        <v>18</v>
      </c>
      <c r="T88" s="20"/>
      <c r="W88" s="58"/>
      <c r="X88" s="58"/>
      <c r="Y88" s="58"/>
      <c r="Z88" s="58"/>
      <c r="AA88" s="58"/>
      <c r="AB88" s="58"/>
      <c r="AC88" s="58"/>
      <c r="AD88" s="58"/>
      <c r="AE88" s="58"/>
      <c r="AF88" s="58"/>
      <c r="AG88" s="58"/>
      <c r="AH88" s="58"/>
      <c r="AI88" s="58"/>
      <c r="AJ88" s="58"/>
      <c r="AK88" s="58"/>
      <c r="AL88" s="58"/>
      <c r="AM88" s="58"/>
      <c r="AN88" s="58"/>
      <c r="AO88" s="58"/>
      <c r="AP88" s="58"/>
      <c r="AQ88" s="58"/>
      <c r="AR88" s="58"/>
      <c r="AS88" s="58"/>
      <c r="AT88" s="58"/>
    </row>
    <row r="89" spans="2:46" ht="276" customHeight="1" x14ac:dyDescent="0.35">
      <c r="B89" s="5"/>
      <c r="C89" s="6">
        <v>1</v>
      </c>
      <c r="D89" s="44" t="s">
        <v>355</v>
      </c>
      <c r="E89" s="44" t="s">
        <v>362</v>
      </c>
      <c r="F89" s="44">
        <v>15</v>
      </c>
      <c r="G89" s="44" t="s">
        <v>363</v>
      </c>
      <c r="H89" s="163" t="s">
        <v>364</v>
      </c>
      <c r="I89" s="142" t="s">
        <v>365</v>
      </c>
      <c r="J89" s="44" t="s">
        <v>30</v>
      </c>
      <c r="K89" s="44" t="s">
        <v>20</v>
      </c>
      <c r="L89" s="7">
        <v>1</v>
      </c>
      <c r="M89" s="87">
        <v>39133</v>
      </c>
      <c r="N89" s="87">
        <v>39696</v>
      </c>
      <c r="O89" s="44">
        <v>2008</v>
      </c>
      <c r="P89" s="44" t="s">
        <v>21</v>
      </c>
      <c r="Q89" s="140">
        <v>1424069042</v>
      </c>
      <c r="R89" s="8">
        <f>+Q89*L89</f>
        <v>1424069042</v>
      </c>
      <c r="S89" s="88"/>
      <c r="T89" s="170" t="s">
        <v>366</v>
      </c>
      <c r="W89" s="58"/>
      <c r="X89" s="58"/>
      <c r="Y89" s="58"/>
      <c r="Z89" s="58"/>
      <c r="AA89" s="58"/>
      <c r="AB89" s="58"/>
      <c r="AC89" s="58"/>
      <c r="AD89" s="58"/>
      <c r="AE89" s="58"/>
      <c r="AF89" s="58"/>
      <c r="AG89" s="58"/>
      <c r="AH89" s="58"/>
      <c r="AI89" s="58"/>
      <c r="AJ89" s="58"/>
      <c r="AK89" s="58"/>
      <c r="AL89" s="58"/>
      <c r="AM89" s="58"/>
      <c r="AN89" s="58"/>
      <c r="AO89" s="58"/>
      <c r="AP89" s="58"/>
      <c r="AQ89" s="58"/>
      <c r="AR89" s="58"/>
      <c r="AS89" s="58"/>
      <c r="AT89" s="58"/>
    </row>
    <row r="90" spans="2:46" ht="186" x14ac:dyDescent="0.35">
      <c r="B90" s="5"/>
      <c r="C90" s="6">
        <v>2</v>
      </c>
      <c r="D90" s="44" t="s">
        <v>367</v>
      </c>
      <c r="E90" s="44" t="s">
        <v>355</v>
      </c>
      <c r="F90" s="44">
        <v>53</v>
      </c>
      <c r="G90" s="44" t="s">
        <v>368</v>
      </c>
      <c r="H90" s="163" t="s">
        <v>369</v>
      </c>
      <c r="I90" s="106"/>
      <c r="J90" s="44" t="s">
        <v>30</v>
      </c>
      <c r="K90" s="44" t="s">
        <v>31</v>
      </c>
      <c r="L90" s="7">
        <v>0.33</v>
      </c>
      <c r="M90" s="87">
        <v>38572</v>
      </c>
      <c r="N90" s="87">
        <v>39716</v>
      </c>
      <c r="O90" s="44">
        <v>2008</v>
      </c>
      <c r="P90" s="44" t="s">
        <v>370</v>
      </c>
      <c r="Q90" s="140">
        <v>830051178</v>
      </c>
      <c r="R90" s="8">
        <f>+Q90*L90</f>
        <v>273916888.74000001</v>
      </c>
      <c r="S90" s="88"/>
      <c r="T90" s="170" t="s">
        <v>366</v>
      </c>
      <c r="W90" s="58"/>
      <c r="X90" s="58"/>
      <c r="Y90" s="58"/>
      <c r="Z90" s="58"/>
      <c r="AA90" s="58"/>
      <c r="AB90" s="58"/>
      <c r="AC90" s="58"/>
      <c r="AD90" s="58"/>
      <c r="AE90" s="58"/>
      <c r="AF90" s="58"/>
      <c r="AG90" s="58"/>
      <c r="AH90" s="58"/>
      <c r="AI90" s="58"/>
      <c r="AJ90" s="58"/>
      <c r="AK90" s="58"/>
      <c r="AL90" s="58"/>
      <c r="AM90" s="58"/>
      <c r="AN90" s="58"/>
      <c r="AO90" s="58"/>
      <c r="AP90" s="58"/>
      <c r="AQ90" s="58"/>
      <c r="AR90" s="58"/>
      <c r="AS90" s="58"/>
      <c r="AT90" s="58"/>
    </row>
    <row r="91" spans="2:46" ht="46.5" customHeight="1" x14ac:dyDescent="0.35">
      <c r="B91" s="5"/>
      <c r="C91" s="6">
        <v>3</v>
      </c>
      <c r="D91" s="44"/>
      <c r="E91" s="44"/>
      <c r="F91" s="44"/>
      <c r="G91" s="44"/>
      <c r="H91" s="86"/>
      <c r="I91" s="44"/>
      <c r="J91" s="44"/>
      <c r="K91" s="44"/>
      <c r="L91" s="7"/>
      <c r="M91" s="87"/>
      <c r="N91" s="87"/>
      <c r="O91" s="44"/>
      <c r="P91" s="44"/>
      <c r="Q91" s="140"/>
      <c r="R91" s="8">
        <f>(Q91/1000)*L91</f>
        <v>0</v>
      </c>
      <c r="S91" s="9"/>
      <c r="T91" s="21"/>
      <c r="W91" s="58"/>
      <c r="X91" s="292"/>
      <c r="Y91" s="292"/>
      <c r="Z91" s="292"/>
      <c r="AA91" s="292"/>
      <c r="AB91" s="292"/>
      <c r="AC91" s="292"/>
      <c r="AD91" s="292"/>
      <c r="AE91" s="292"/>
      <c r="AF91" s="292"/>
      <c r="AG91" s="292"/>
      <c r="AH91" s="292"/>
      <c r="AI91" s="292"/>
      <c r="AJ91" s="292"/>
      <c r="AK91" s="292"/>
      <c r="AL91" s="292"/>
      <c r="AM91" s="292"/>
      <c r="AN91" s="292"/>
      <c r="AO91" s="292"/>
      <c r="AP91" s="292"/>
      <c r="AQ91" s="292"/>
      <c r="AR91" s="292"/>
      <c r="AS91" s="292"/>
      <c r="AT91" s="292"/>
    </row>
    <row r="92" spans="2:46" x14ac:dyDescent="0.35">
      <c r="B92" s="5"/>
      <c r="C92" s="6">
        <v>4</v>
      </c>
      <c r="D92" s="44"/>
      <c r="E92" s="44"/>
      <c r="F92" s="44"/>
      <c r="G92" s="44"/>
      <c r="H92" s="86"/>
      <c r="I92" s="44"/>
      <c r="J92" s="44"/>
      <c r="K92" s="44"/>
      <c r="L92" s="7"/>
      <c r="M92" s="87"/>
      <c r="N92" s="87"/>
      <c r="O92" s="92"/>
      <c r="P92" s="87"/>
      <c r="Q92" s="140"/>
      <c r="R92" s="8">
        <f>(Q92/1000)*L92</f>
        <v>0</v>
      </c>
      <c r="S92" s="9"/>
      <c r="T92" s="21"/>
      <c r="W92" s="58"/>
      <c r="X92" s="292"/>
      <c r="Y92" s="292"/>
      <c r="Z92" s="292"/>
      <c r="AA92" s="292"/>
      <c r="AB92" s="292"/>
      <c r="AC92" s="292"/>
      <c r="AD92" s="292"/>
      <c r="AE92" s="292"/>
      <c r="AF92" s="292"/>
      <c r="AG92" s="292"/>
      <c r="AH92" s="292"/>
      <c r="AI92" s="292"/>
      <c r="AJ92" s="292"/>
      <c r="AK92" s="292"/>
      <c r="AL92" s="292"/>
      <c r="AM92" s="292"/>
      <c r="AN92" s="292"/>
      <c r="AO92" s="292"/>
      <c r="AP92" s="292"/>
      <c r="AQ92" s="292"/>
      <c r="AR92" s="292"/>
      <c r="AS92" s="292"/>
      <c r="AT92" s="292"/>
    </row>
    <row r="93" spans="2:46" x14ac:dyDescent="0.35">
      <c r="B93" s="5"/>
      <c r="C93" s="6">
        <v>5</v>
      </c>
      <c r="D93" s="44"/>
      <c r="E93" s="44"/>
      <c r="F93" s="44"/>
      <c r="G93" s="44"/>
      <c r="H93" s="44"/>
      <c r="I93" s="44"/>
      <c r="J93" s="44"/>
      <c r="K93" s="44"/>
      <c r="L93" s="7"/>
      <c r="M93" s="87"/>
      <c r="N93" s="87"/>
      <c r="O93" s="87"/>
      <c r="P93" s="87"/>
      <c r="Q93" s="87"/>
      <c r="R93" s="8"/>
      <c r="S93" s="9"/>
      <c r="T93" s="21"/>
      <c r="W93" s="58"/>
      <c r="X93" s="292"/>
      <c r="Y93" s="292"/>
      <c r="Z93" s="292"/>
      <c r="AA93" s="292"/>
      <c r="AB93" s="292"/>
      <c r="AC93" s="292"/>
      <c r="AD93" s="292"/>
      <c r="AE93" s="292"/>
      <c r="AF93" s="292"/>
      <c r="AG93" s="292"/>
      <c r="AH93" s="292"/>
      <c r="AI93" s="292"/>
      <c r="AJ93" s="292"/>
      <c r="AK93" s="292"/>
      <c r="AL93" s="292"/>
      <c r="AM93" s="292"/>
      <c r="AN93" s="292"/>
      <c r="AO93" s="292"/>
      <c r="AP93" s="292"/>
      <c r="AQ93" s="292"/>
      <c r="AR93" s="292"/>
      <c r="AS93" s="292"/>
      <c r="AT93" s="292"/>
    </row>
    <row r="94" spans="2:46" x14ac:dyDescent="0.35">
      <c r="B94" s="5"/>
      <c r="C94" s="6">
        <v>6</v>
      </c>
      <c r="D94" s="44"/>
      <c r="E94" s="44"/>
      <c r="F94" s="44"/>
      <c r="G94" s="44"/>
      <c r="H94" s="44"/>
      <c r="I94" s="44"/>
      <c r="J94" s="44"/>
      <c r="K94" s="44"/>
      <c r="L94" s="7"/>
      <c r="M94" s="87"/>
      <c r="N94" s="87"/>
      <c r="O94" s="87"/>
      <c r="P94" s="87"/>
      <c r="Q94" s="87"/>
      <c r="R94" s="8"/>
      <c r="S94" s="9"/>
      <c r="T94" s="21"/>
      <c r="W94" s="58"/>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row>
    <row r="95" spans="2:46" x14ac:dyDescent="0.35">
      <c r="B95" s="5"/>
      <c r="C95" s="6">
        <v>7</v>
      </c>
      <c r="D95" s="44"/>
      <c r="E95" s="44"/>
      <c r="F95" s="44"/>
      <c r="G95" s="44"/>
      <c r="H95" s="44"/>
      <c r="I95" s="44"/>
      <c r="J95" s="44"/>
      <c r="K95" s="44"/>
      <c r="L95" s="7"/>
      <c r="M95" s="87"/>
      <c r="N95" s="87"/>
      <c r="O95" s="87"/>
      <c r="P95" s="87"/>
      <c r="Q95" s="87"/>
      <c r="R95" s="8"/>
      <c r="S95" s="9"/>
      <c r="T95" s="21"/>
      <c r="W95" s="58"/>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row>
    <row r="96" spans="2:46" x14ac:dyDescent="0.35">
      <c r="B96" s="5"/>
      <c r="C96" s="6">
        <v>8</v>
      </c>
      <c r="D96" s="44"/>
      <c r="E96" s="44"/>
      <c r="F96" s="44"/>
      <c r="G96" s="44"/>
      <c r="H96" s="44"/>
      <c r="I96" s="44"/>
      <c r="J96" s="44"/>
      <c r="K96" s="44"/>
      <c r="L96" s="7"/>
      <c r="M96" s="87"/>
      <c r="N96" s="87"/>
      <c r="O96" s="87"/>
      <c r="P96" s="87"/>
      <c r="Q96" s="87"/>
      <c r="R96" s="8"/>
      <c r="S96" s="9"/>
      <c r="T96" s="21"/>
      <c r="W96" s="58"/>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row>
    <row r="97" spans="2:46" x14ac:dyDescent="0.35">
      <c r="B97" s="5"/>
      <c r="C97" s="6">
        <v>9</v>
      </c>
      <c r="D97" s="44"/>
      <c r="E97" s="44"/>
      <c r="F97" s="44"/>
      <c r="G97" s="44"/>
      <c r="H97" s="44"/>
      <c r="I97" s="44"/>
      <c r="J97" s="44"/>
      <c r="K97" s="44"/>
      <c r="L97" s="7"/>
      <c r="M97" s="87"/>
      <c r="N97" s="87"/>
      <c r="O97" s="87"/>
      <c r="P97" s="87"/>
      <c r="Q97" s="87"/>
      <c r="R97" s="8"/>
      <c r="S97" s="9"/>
      <c r="T97" s="21"/>
      <c r="W97" s="58"/>
      <c r="X97" s="100"/>
      <c r="Y97" s="100"/>
      <c r="Z97" s="100"/>
      <c r="AA97" s="100"/>
      <c r="AB97" s="100"/>
      <c r="AC97" s="100"/>
      <c r="AD97" s="100"/>
      <c r="AE97" s="100"/>
      <c r="AF97" s="100"/>
      <c r="AG97" s="100"/>
      <c r="AH97" s="100"/>
      <c r="AI97" s="100"/>
      <c r="AJ97" s="100"/>
      <c r="AK97" s="100"/>
      <c r="AL97" s="100"/>
      <c r="AM97" s="100"/>
      <c r="AN97" s="100"/>
      <c r="AO97" s="100"/>
      <c r="AP97" s="100"/>
      <c r="AQ97" s="100"/>
      <c r="AR97" s="100"/>
      <c r="AS97" s="100"/>
      <c r="AT97" s="100"/>
    </row>
    <row r="98" spans="2:46" x14ac:dyDescent="0.35">
      <c r="B98" s="5"/>
      <c r="C98" s="6">
        <v>10</v>
      </c>
      <c r="D98" s="44"/>
      <c r="E98" s="44"/>
      <c r="F98" s="44"/>
      <c r="G98" s="44"/>
      <c r="H98" s="44"/>
      <c r="I98" s="44"/>
      <c r="J98" s="44"/>
      <c r="K98" s="44"/>
      <c r="L98" s="7"/>
      <c r="M98" s="87"/>
      <c r="N98" s="87"/>
      <c r="O98" s="87"/>
      <c r="P98" s="87"/>
      <c r="Q98" s="87"/>
      <c r="R98" s="8"/>
      <c r="S98" s="9"/>
      <c r="T98" s="20"/>
      <c r="W98" s="58"/>
      <c r="X98" s="58"/>
      <c r="Y98" s="58"/>
      <c r="Z98" s="58"/>
      <c r="AA98" s="58"/>
      <c r="AB98" s="58"/>
      <c r="AC98" s="58"/>
      <c r="AD98" s="58"/>
      <c r="AE98" s="58"/>
      <c r="AF98" s="58"/>
      <c r="AG98" s="58"/>
      <c r="AH98" s="58"/>
      <c r="AI98" s="58"/>
      <c r="AJ98" s="58"/>
      <c r="AK98" s="58"/>
      <c r="AL98" s="58"/>
      <c r="AM98" s="58"/>
      <c r="AN98" s="58"/>
      <c r="AO98" s="58"/>
      <c r="AP98" s="58"/>
      <c r="AQ98" s="58"/>
      <c r="AR98" s="58"/>
      <c r="AS98" s="58"/>
      <c r="AT98" s="58"/>
    </row>
    <row r="99" spans="2:46" x14ac:dyDescent="0.35">
      <c r="B99" s="52"/>
      <c r="C99" s="53"/>
      <c r="D99" s="53"/>
      <c r="E99" s="53"/>
      <c r="F99" s="53"/>
      <c r="G99" s="53"/>
      <c r="H99" s="53"/>
      <c r="I99" s="53"/>
      <c r="J99" s="53"/>
      <c r="K99" s="53"/>
      <c r="L99" s="53"/>
      <c r="M99" s="53"/>
      <c r="N99" s="53"/>
      <c r="O99" s="53"/>
      <c r="P99" s="53"/>
      <c r="Q99" s="53"/>
      <c r="R99" s="6" t="s">
        <v>22</v>
      </c>
      <c r="S99" s="9">
        <f>SUM(S89:S98)</f>
        <v>0</v>
      </c>
      <c r="T99" s="54"/>
      <c r="W99" s="58"/>
      <c r="X99" s="58"/>
      <c r="Y99" s="58"/>
      <c r="Z99" s="58"/>
      <c r="AA99" s="58"/>
      <c r="AB99" s="58"/>
      <c r="AC99" s="58"/>
      <c r="AD99" s="58"/>
      <c r="AE99" s="58"/>
      <c r="AF99" s="58"/>
      <c r="AG99" s="58"/>
      <c r="AH99" s="58"/>
      <c r="AI99" s="58"/>
      <c r="AJ99" s="58"/>
      <c r="AK99" s="58"/>
      <c r="AL99" s="58"/>
      <c r="AM99" s="58"/>
      <c r="AN99" s="58"/>
      <c r="AO99" s="58"/>
      <c r="AP99" s="58"/>
      <c r="AQ99" s="58"/>
      <c r="AR99" s="58"/>
      <c r="AS99" s="58"/>
      <c r="AT99" s="58"/>
    </row>
    <row r="100" spans="2:46" ht="57" customHeight="1" x14ac:dyDescent="0.35">
      <c r="B100" s="52"/>
      <c r="C100" s="53"/>
      <c r="D100" s="53"/>
      <c r="E100" s="53"/>
      <c r="F100" s="53"/>
      <c r="G100" s="53"/>
      <c r="H100" s="53"/>
      <c r="I100" s="53"/>
      <c r="J100" s="53"/>
      <c r="K100" s="53"/>
      <c r="L100" s="53"/>
      <c r="M100" s="53"/>
      <c r="N100" s="53"/>
      <c r="O100" s="53"/>
      <c r="P100" s="53"/>
      <c r="Q100" s="53"/>
      <c r="R100" s="6" t="s">
        <v>371</v>
      </c>
      <c r="S100" s="164">
        <f>S99/2</f>
        <v>0</v>
      </c>
      <c r="T100" s="54"/>
      <c r="W100" s="58"/>
      <c r="X100" s="58"/>
      <c r="Y100" s="58"/>
      <c r="Z100" s="58"/>
      <c r="AA100" s="58"/>
      <c r="AB100" s="58"/>
      <c r="AC100" s="58"/>
      <c r="AD100" s="58"/>
      <c r="AE100" s="58"/>
      <c r="AF100" s="58"/>
      <c r="AG100" s="58"/>
      <c r="AH100" s="58"/>
      <c r="AI100" s="58"/>
      <c r="AJ100" s="58"/>
      <c r="AK100" s="58"/>
      <c r="AL100" s="58"/>
      <c r="AM100" s="58"/>
      <c r="AN100" s="58"/>
      <c r="AO100" s="58"/>
      <c r="AP100" s="58"/>
      <c r="AQ100" s="58"/>
      <c r="AR100" s="58"/>
      <c r="AS100" s="58"/>
      <c r="AT100" s="58"/>
    </row>
    <row r="101" spans="2:46" customFormat="1" x14ac:dyDescent="0.25">
      <c r="B101" s="388" t="s">
        <v>0</v>
      </c>
      <c r="C101" s="288"/>
      <c r="D101" s="288"/>
      <c r="E101" s="288"/>
      <c r="F101" s="288"/>
      <c r="G101" s="288"/>
      <c r="H101" s="288"/>
      <c r="I101" s="288"/>
      <c r="J101" s="288"/>
      <c r="K101" s="357">
        <v>1000000000</v>
      </c>
      <c r="L101" s="358"/>
      <c r="M101" s="358"/>
      <c r="N101" s="368" t="str">
        <f>+IF(K103&gt;=K102,"CUMPLE","NO  CUMPLE")</f>
        <v>NO  CUMPLE</v>
      </c>
      <c r="O101" s="377"/>
      <c r="P101" s="299"/>
      <c r="Q101" s="300"/>
      <c r="R101" s="301"/>
      <c r="S101" s="1"/>
      <c r="T101" s="16"/>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row>
    <row r="102" spans="2:46" customFormat="1" x14ac:dyDescent="0.25">
      <c r="B102" s="388" t="s">
        <v>68</v>
      </c>
      <c r="C102" s="288"/>
      <c r="D102" s="288"/>
      <c r="E102" s="288"/>
      <c r="F102" s="288"/>
      <c r="G102" s="288"/>
      <c r="H102" s="288"/>
      <c r="I102" s="288"/>
      <c r="J102" s="288"/>
      <c r="K102" s="337">
        <v>1920</v>
      </c>
      <c r="L102" s="338"/>
      <c r="M102" s="338"/>
      <c r="N102" s="368"/>
      <c r="O102" s="377"/>
      <c r="P102" s="299"/>
      <c r="Q102" s="300"/>
      <c r="R102" s="301"/>
      <c r="S102" s="1"/>
      <c r="T102" s="16"/>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row>
    <row r="103" spans="2:46" customFormat="1" ht="42" customHeight="1" x14ac:dyDescent="0.25">
      <c r="B103" s="388" t="s">
        <v>1</v>
      </c>
      <c r="C103" s="288"/>
      <c r="D103" s="288"/>
      <c r="E103" s="288"/>
      <c r="F103" s="288"/>
      <c r="G103" s="288"/>
      <c r="H103" s="288"/>
      <c r="I103" s="288"/>
      <c r="J103" s="288"/>
      <c r="K103" s="337">
        <f>+S99</f>
        <v>0</v>
      </c>
      <c r="L103" s="338"/>
      <c r="M103" s="338"/>
      <c r="N103" s="368"/>
      <c r="O103" s="377"/>
      <c r="P103" s="302"/>
      <c r="Q103" s="300"/>
      <c r="R103" s="301"/>
      <c r="S103" s="1"/>
      <c r="T103" s="16"/>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row>
    <row r="104" spans="2:46" x14ac:dyDescent="0.35">
      <c r="B104" s="3"/>
      <c r="C104" s="101"/>
      <c r="D104" s="101"/>
      <c r="E104" s="101"/>
      <c r="F104" s="101"/>
      <c r="G104" s="101"/>
      <c r="H104" s="101"/>
      <c r="I104" s="101"/>
      <c r="J104" s="101"/>
      <c r="K104" s="101"/>
      <c r="L104" s="101"/>
      <c r="M104" s="101"/>
      <c r="N104" s="101"/>
      <c r="O104" s="101"/>
      <c r="P104" s="326" t="s">
        <v>15</v>
      </c>
      <c r="Q104" s="326"/>
      <c r="R104" s="326"/>
      <c r="S104" s="101"/>
      <c r="T104" s="19"/>
      <c r="W104" s="58"/>
      <c r="X104" s="327"/>
      <c r="Y104" s="327"/>
      <c r="Z104" s="327"/>
      <c r="AA104" s="327"/>
      <c r="AB104" s="327"/>
      <c r="AC104" s="327"/>
      <c r="AD104" s="327"/>
      <c r="AE104" s="327"/>
      <c r="AF104" s="327"/>
      <c r="AG104" s="327"/>
      <c r="AH104" s="327"/>
      <c r="AI104" s="327"/>
      <c r="AJ104" s="327"/>
      <c r="AK104" s="327"/>
      <c r="AL104" s="327"/>
      <c r="AM104" s="327"/>
      <c r="AN104" s="327"/>
      <c r="AO104" s="327"/>
      <c r="AP104" s="327"/>
      <c r="AQ104" s="327"/>
      <c r="AR104" s="327"/>
      <c r="AS104" s="327"/>
      <c r="AT104" s="327"/>
    </row>
    <row r="105" spans="2:46" ht="54.75" customHeight="1" x14ac:dyDescent="0.35">
      <c r="B105" s="322" t="s">
        <v>69</v>
      </c>
      <c r="C105" s="323"/>
      <c r="D105" s="323"/>
      <c r="E105" s="323"/>
      <c r="F105" s="323"/>
      <c r="G105" s="323"/>
      <c r="H105" s="323"/>
      <c r="I105" s="323"/>
      <c r="J105" s="323"/>
      <c r="K105" s="323"/>
      <c r="L105" s="323"/>
      <c r="M105" s="323"/>
      <c r="N105" s="113" t="s">
        <v>19</v>
      </c>
      <c r="O105" s="165"/>
      <c r="P105" s="328" t="s">
        <v>105</v>
      </c>
      <c r="Q105" s="329"/>
      <c r="R105" s="330"/>
      <c r="S105" s="101"/>
      <c r="T105" s="19"/>
      <c r="W105" s="58"/>
      <c r="X105" s="327"/>
      <c r="Y105" s="327"/>
      <c r="Z105" s="327"/>
      <c r="AA105" s="327"/>
      <c r="AB105" s="327"/>
      <c r="AC105" s="327"/>
      <c r="AD105" s="327"/>
      <c r="AE105" s="327"/>
      <c r="AF105" s="327"/>
      <c r="AG105" s="327"/>
      <c r="AH105" s="327"/>
      <c r="AI105" s="327"/>
      <c r="AJ105" s="327"/>
      <c r="AK105" s="327"/>
      <c r="AL105" s="327"/>
      <c r="AM105" s="327"/>
      <c r="AN105" s="327"/>
      <c r="AO105" s="327"/>
      <c r="AP105" s="327"/>
      <c r="AQ105" s="327"/>
      <c r="AR105" s="327"/>
      <c r="AS105" s="327"/>
      <c r="AT105" s="327"/>
    </row>
    <row r="106" spans="2:46" ht="64.5" customHeight="1" x14ac:dyDescent="0.35">
      <c r="B106" s="322" t="s">
        <v>29</v>
      </c>
      <c r="C106" s="323"/>
      <c r="D106" s="323"/>
      <c r="E106" s="323"/>
      <c r="F106" s="323"/>
      <c r="G106" s="323"/>
      <c r="H106" s="323"/>
      <c r="I106" s="323"/>
      <c r="J106" s="323"/>
      <c r="K106" s="323"/>
      <c r="L106" s="323"/>
      <c r="M106" s="323"/>
      <c r="N106" s="113" t="s">
        <v>19</v>
      </c>
      <c r="O106" s="165"/>
      <c r="P106" s="319"/>
      <c r="Q106" s="320"/>
      <c r="R106" s="321"/>
      <c r="S106" s="101"/>
      <c r="T106" s="19"/>
      <c r="W106" s="58"/>
      <c r="X106" s="58"/>
      <c r="Y106" s="58"/>
      <c r="Z106" s="58"/>
      <c r="AA106" s="58"/>
      <c r="AB106" s="58"/>
      <c r="AC106" s="58"/>
      <c r="AD106" s="58"/>
      <c r="AE106" s="58"/>
      <c r="AF106" s="58"/>
      <c r="AG106" s="58"/>
      <c r="AH106" s="58"/>
      <c r="AI106" s="58"/>
      <c r="AJ106" s="58"/>
      <c r="AK106" s="58"/>
      <c r="AL106" s="58"/>
      <c r="AM106" s="58"/>
      <c r="AN106" s="58"/>
      <c r="AO106" s="58"/>
      <c r="AP106" s="58"/>
      <c r="AQ106" s="58"/>
      <c r="AR106" s="58"/>
      <c r="AS106" s="58"/>
      <c r="AT106" s="58"/>
    </row>
    <row r="107" spans="2:46" ht="61.5" customHeight="1" x14ac:dyDescent="0.35">
      <c r="B107" s="322" t="s">
        <v>28</v>
      </c>
      <c r="C107" s="323"/>
      <c r="D107" s="323"/>
      <c r="E107" s="323"/>
      <c r="F107" s="323"/>
      <c r="G107" s="323"/>
      <c r="H107" s="323"/>
      <c r="I107" s="323"/>
      <c r="J107" s="323"/>
      <c r="K107" s="323"/>
      <c r="L107" s="323"/>
      <c r="M107" s="323"/>
      <c r="N107" s="113" t="s">
        <v>19</v>
      </c>
      <c r="O107" s="165"/>
      <c r="P107" s="319"/>
      <c r="Q107" s="320"/>
      <c r="R107" s="321"/>
      <c r="S107" s="101"/>
      <c r="T107" s="19"/>
      <c r="W107" s="58"/>
      <c r="X107" s="58"/>
      <c r="Y107" s="58"/>
      <c r="Z107" s="58"/>
      <c r="AA107" s="58"/>
      <c r="AB107" s="58"/>
      <c r="AC107" s="58"/>
      <c r="AD107" s="58"/>
      <c r="AE107" s="58"/>
      <c r="AF107" s="58"/>
      <c r="AG107" s="58"/>
      <c r="AH107" s="58"/>
      <c r="AI107" s="58"/>
      <c r="AJ107" s="58"/>
      <c r="AK107" s="58"/>
      <c r="AL107" s="58"/>
      <c r="AM107" s="58"/>
      <c r="AN107" s="58"/>
      <c r="AO107" s="58"/>
      <c r="AP107" s="58"/>
      <c r="AQ107" s="58"/>
      <c r="AR107" s="58"/>
      <c r="AS107" s="58"/>
      <c r="AT107" s="58"/>
    </row>
    <row r="108" spans="2:46" ht="51.75" customHeight="1" x14ac:dyDescent="0.35">
      <c r="B108" s="322" t="s">
        <v>70</v>
      </c>
      <c r="C108" s="323"/>
      <c r="D108" s="323"/>
      <c r="E108" s="323"/>
      <c r="F108" s="323"/>
      <c r="G108" s="323"/>
      <c r="H108" s="323"/>
      <c r="I108" s="323"/>
      <c r="J108" s="323"/>
      <c r="K108" s="323"/>
      <c r="L108" s="323"/>
      <c r="M108" s="323"/>
      <c r="N108" s="102"/>
      <c r="O108" s="165"/>
      <c r="P108" s="319"/>
      <c r="Q108" s="320"/>
      <c r="R108" s="321"/>
      <c r="S108" s="2"/>
      <c r="T108" s="18"/>
      <c r="W108" s="58"/>
      <c r="X108" s="58"/>
      <c r="Y108" s="58"/>
      <c r="Z108" s="58"/>
      <c r="AA108" s="58"/>
      <c r="AB108" s="58"/>
      <c r="AC108" s="58"/>
      <c r="AD108" s="58"/>
      <c r="AE108" s="58"/>
      <c r="AF108" s="58"/>
      <c r="AG108" s="58"/>
      <c r="AH108" s="58"/>
      <c r="AI108" s="58"/>
      <c r="AJ108" s="58"/>
      <c r="AK108" s="58"/>
      <c r="AL108" s="58"/>
      <c r="AM108" s="58"/>
      <c r="AN108" s="58"/>
      <c r="AO108" s="58"/>
      <c r="AP108" s="58"/>
      <c r="AQ108" s="58"/>
      <c r="AR108" s="58"/>
      <c r="AS108" s="58"/>
      <c r="AT108" s="58"/>
    </row>
    <row r="109" spans="2:46" x14ac:dyDescent="0.35">
      <c r="B109" s="324" t="s">
        <v>22</v>
      </c>
      <c r="C109" s="325"/>
      <c r="D109" s="325"/>
      <c r="E109" s="325"/>
      <c r="F109" s="325"/>
      <c r="G109" s="325"/>
      <c r="H109" s="325"/>
      <c r="I109" s="325"/>
      <c r="J109" s="325"/>
      <c r="K109" s="325"/>
      <c r="L109" s="325"/>
      <c r="M109" s="325"/>
      <c r="N109" s="325"/>
      <c r="O109" s="165">
        <f>SUM(O105:O108)</f>
        <v>0</v>
      </c>
      <c r="P109" s="319"/>
      <c r="Q109" s="320"/>
      <c r="R109" s="321"/>
      <c r="S109" s="2"/>
      <c r="T109" s="18"/>
      <c r="W109" s="58"/>
      <c r="X109" s="58"/>
      <c r="Y109" s="58"/>
      <c r="Z109" s="58"/>
      <c r="AA109" s="58"/>
      <c r="AB109" s="58"/>
      <c r="AC109" s="58"/>
      <c r="AD109" s="58"/>
      <c r="AE109" s="58"/>
      <c r="AF109" s="58"/>
      <c r="AG109" s="58"/>
      <c r="AH109" s="58"/>
      <c r="AI109" s="58"/>
      <c r="AJ109" s="58"/>
      <c r="AK109" s="58"/>
      <c r="AL109" s="58"/>
      <c r="AM109" s="58"/>
      <c r="AN109" s="58"/>
      <c r="AO109" s="58"/>
      <c r="AP109" s="58"/>
      <c r="AQ109" s="58"/>
      <c r="AR109" s="58"/>
      <c r="AS109" s="58"/>
      <c r="AT109" s="58"/>
    </row>
    <row r="110" spans="2:46" x14ac:dyDescent="0.35">
      <c r="B110" s="52"/>
      <c r="C110" s="53"/>
      <c r="D110" s="53"/>
      <c r="E110" s="53"/>
      <c r="F110" s="53"/>
      <c r="G110" s="53"/>
      <c r="H110" s="53"/>
      <c r="I110" s="53"/>
      <c r="J110" s="53"/>
      <c r="K110" s="53"/>
      <c r="L110" s="53"/>
      <c r="M110" s="53"/>
      <c r="N110" s="53"/>
      <c r="O110" s="53"/>
      <c r="P110" s="53"/>
      <c r="Q110" s="53"/>
      <c r="R110" s="53"/>
      <c r="S110" s="53"/>
      <c r="T110" s="54"/>
      <c r="W110" s="58"/>
      <c r="X110" s="58"/>
      <c r="Y110" s="58"/>
      <c r="Z110" s="58"/>
      <c r="AA110" s="58"/>
      <c r="AB110" s="58"/>
      <c r="AC110" s="58"/>
      <c r="AD110" s="58"/>
      <c r="AE110" s="58"/>
      <c r="AF110" s="58"/>
      <c r="AG110" s="58"/>
      <c r="AH110" s="58"/>
      <c r="AI110" s="58"/>
      <c r="AJ110" s="58"/>
      <c r="AK110" s="58"/>
      <c r="AL110" s="58"/>
      <c r="AM110" s="58"/>
      <c r="AN110" s="58"/>
      <c r="AO110" s="58"/>
      <c r="AP110" s="58"/>
      <c r="AQ110" s="58"/>
      <c r="AR110" s="58"/>
      <c r="AS110" s="58"/>
      <c r="AT110" s="58"/>
    </row>
    <row r="111" spans="2:46" x14ac:dyDescent="0.35">
      <c r="B111" s="52"/>
      <c r="C111" s="53"/>
      <c r="D111" s="53"/>
      <c r="E111" s="53"/>
      <c r="F111" s="53"/>
      <c r="G111" s="53"/>
      <c r="H111" s="53"/>
      <c r="I111" s="53"/>
      <c r="J111" s="53"/>
      <c r="K111" s="53"/>
      <c r="L111" s="53"/>
      <c r="M111" s="53"/>
      <c r="N111" s="53"/>
      <c r="O111" s="53"/>
      <c r="P111" s="53"/>
      <c r="Q111" s="53"/>
      <c r="R111" s="53"/>
      <c r="S111" s="53"/>
      <c r="T111" s="54"/>
      <c r="W111" s="58"/>
      <c r="X111" s="58"/>
      <c r="Y111" s="58"/>
      <c r="Z111" s="58"/>
      <c r="AA111" s="58"/>
      <c r="AB111" s="58"/>
      <c r="AC111" s="58"/>
      <c r="AD111" s="58"/>
      <c r="AE111" s="58"/>
      <c r="AF111" s="58"/>
      <c r="AG111" s="58"/>
      <c r="AH111" s="58"/>
      <c r="AI111" s="58"/>
      <c r="AJ111" s="58"/>
      <c r="AK111" s="58"/>
      <c r="AL111" s="58"/>
      <c r="AM111" s="58"/>
      <c r="AN111" s="58"/>
      <c r="AO111" s="58"/>
      <c r="AP111" s="58"/>
      <c r="AQ111" s="58"/>
      <c r="AR111" s="58"/>
      <c r="AS111" s="58"/>
      <c r="AT111" s="58"/>
    </row>
    <row r="112" spans="2:46" x14ac:dyDescent="0.35">
      <c r="B112" s="52"/>
      <c r="C112" s="53"/>
      <c r="D112" s="53"/>
      <c r="E112" s="53"/>
      <c r="F112" s="53"/>
      <c r="G112" s="53"/>
      <c r="H112" s="53"/>
      <c r="I112" s="53"/>
      <c r="J112" s="53"/>
      <c r="K112" s="53"/>
      <c r="L112" s="53"/>
      <c r="M112" s="53"/>
      <c r="N112" s="53"/>
      <c r="O112" s="53"/>
      <c r="P112" s="53"/>
      <c r="Q112" s="53"/>
      <c r="R112" s="53"/>
      <c r="S112" s="53"/>
      <c r="T112" s="54"/>
      <c r="W112" s="58"/>
      <c r="X112" s="58"/>
      <c r="Y112" s="58"/>
      <c r="Z112" s="58"/>
      <c r="AA112" s="58"/>
      <c r="AB112" s="58"/>
      <c r="AC112" s="58"/>
      <c r="AD112" s="58"/>
      <c r="AE112" s="58"/>
      <c r="AF112" s="58"/>
      <c r="AG112" s="58"/>
      <c r="AH112" s="58"/>
      <c r="AI112" s="58"/>
      <c r="AJ112" s="58"/>
      <c r="AK112" s="58"/>
      <c r="AL112" s="58"/>
      <c r="AM112" s="58"/>
      <c r="AN112" s="58"/>
      <c r="AO112" s="58"/>
      <c r="AP112" s="58"/>
      <c r="AQ112" s="58"/>
      <c r="AR112" s="58"/>
      <c r="AS112" s="58"/>
      <c r="AT112" s="58"/>
    </row>
    <row r="113" spans="2:46" x14ac:dyDescent="0.35">
      <c r="B113" s="52"/>
      <c r="C113" s="53"/>
      <c r="D113" s="53"/>
      <c r="E113" s="53"/>
      <c r="F113" s="53"/>
      <c r="G113" s="53"/>
      <c r="H113" s="53"/>
      <c r="I113" s="53"/>
      <c r="J113" s="53"/>
      <c r="K113" s="53"/>
      <c r="L113" s="53"/>
      <c r="M113" s="53"/>
      <c r="N113" s="53"/>
      <c r="O113" s="53"/>
      <c r="P113" s="53"/>
      <c r="Q113" s="53"/>
      <c r="R113" s="53"/>
      <c r="S113" s="53"/>
      <c r="T113" s="54"/>
      <c r="W113" s="58"/>
      <c r="X113" s="58"/>
      <c r="Y113" s="58"/>
      <c r="Z113" s="58"/>
      <c r="AA113" s="58"/>
      <c r="AB113" s="58"/>
      <c r="AC113" s="58"/>
      <c r="AD113" s="58"/>
      <c r="AE113" s="58"/>
      <c r="AF113" s="58"/>
      <c r="AG113" s="58"/>
      <c r="AH113" s="58"/>
      <c r="AI113" s="58"/>
      <c r="AJ113" s="58"/>
      <c r="AK113" s="58"/>
      <c r="AL113" s="58"/>
      <c r="AM113" s="58"/>
      <c r="AN113" s="58"/>
      <c r="AO113" s="58"/>
      <c r="AP113" s="58"/>
      <c r="AQ113" s="58"/>
      <c r="AR113" s="58"/>
      <c r="AS113" s="58"/>
      <c r="AT113" s="58"/>
    </row>
    <row r="114" spans="2:46" x14ac:dyDescent="0.35">
      <c r="B114" s="52"/>
      <c r="C114" s="53"/>
      <c r="D114" s="53"/>
      <c r="E114" s="53"/>
      <c r="F114" s="53"/>
      <c r="G114" s="53"/>
      <c r="H114" s="53"/>
      <c r="I114" s="53"/>
      <c r="J114" s="53"/>
      <c r="K114" s="53"/>
      <c r="L114" s="53"/>
      <c r="M114" s="53"/>
      <c r="N114" s="53"/>
      <c r="O114" s="53"/>
      <c r="P114" s="53"/>
      <c r="Q114" s="53"/>
      <c r="R114" s="53"/>
      <c r="S114" s="53"/>
      <c r="T114" s="54"/>
      <c r="W114" s="58"/>
      <c r="X114" s="58"/>
      <c r="Y114" s="58"/>
      <c r="Z114" s="58"/>
      <c r="AA114" s="58"/>
      <c r="AB114" s="58"/>
      <c r="AC114" s="58"/>
      <c r="AD114" s="58"/>
      <c r="AE114" s="58"/>
      <c r="AF114" s="58"/>
      <c r="AG114" s="58"/>
      <c r="AH114" s="58"/>
      <c r="AI114" s="58"/>
      <c r="AJ114" s="58"/>
      <c r="AK114" s="58"/>
      <c r="AL114" s="58"/>
      <c r="AM114" s="58"/>
      <c r="AN114" s="58"/>
      <c r="AO114" s="58"/>
      <c r="AP114" s="58"/>
      <c r="AQ114" s="58"/>
      <c r="AR114" s="58"/>
      <c r="AS114" s="58"/>
      <c r="AT114" s="58"/>
    </row>
    <row r="115" spans="2:46" x14ac:dyDescent="0.35">
      <c r="B115" s="52"/>
      <c r="C115" s="53"/>
      <c r="D115" s="53"/>
      <c r="E115" s="53"/>
      <c r="F115" s="53"/>
      <c r="G115" s="53"/>
      <c r="H115" s="53"/>
      <c r="I115" s="53"/>
      <c r="J115" s="53"/>
      <c r="K115" s="53"/>
      <c r="L115" s="53"/>
      <c r="M115" s="53"/>
      <c r="N115" s="53"/>
      <c r="O115" s="53"/>
      <c r="P115" s="53"/>
      <c r="Q115" s="53"/>
      <c r="R115" s="53"/>
      <c r="S115" s="53"/>
      <c r="T115" s="54"/>
      <c r="W115" s="58"/>
      <c r="X115" s="58"/>
      <c r="Y115" s="58"/>
      <c r="Z115" s="58"/>
      <c r="AA115" s="58"/>
      <c r="AB115" s="58"/>
      <c r="AC115" s="58"/>
      <c r="AD115" s="58"/>
      <c r="AE115" s="58"/>
      <c r="AF115" s="58"/>
      <c r="AG115" s="58"/>
      <c r="AH115" s="58"/>
      <c r="AI115" s="58"/>
      <c r="AJ115" s="58"/>
      <c r="AK115" s="58"/>
      <c r="AL115" s="58"/>
      <c r="AM115" s="58"/>
      <c r="AN115" s="58"/>
      <c r="AO115" s="58"/>
      <c r="AP115" s="58"/>
      <c r="AQ115" s="58"/>
      <c r="AR115" s="58"/>
      <c r="AS115" s="58"/>
      <c r="AT115" s="58"/>
    </row>
    <row r="116" spans="2:46" x14ac:dyDescent="0.35">
      <c r="B116" s="52"/>
      <c r="C116" s="53"/>
      <c r="D116" s="53"/>
      <c r="E116" s="53"/>
      <c r="F116" s="53"/>
      <c r="G116" s="53"/>
      <c r="H116" s="53"/>
      <c r="I116" s="53"/>
      <c r="J116" s="53"/>
      <c r="K116" s="53"/>
      <c r="L116" s="53"/>
      <c r="M116" s="53"/>
      <c r="N116" s="53"/>
      <c r="O116" s="53"/>
      <c r="P116" s="53"/>
      <c r="Q116" s="53"/>
      <c r="R116" s="53"/>
      <c r="S116" s="53"/>
      <c r="T116" s="54"/>
      <c r="W116" s="58"/>
      <c r="X116" s="58"/>
      <c r="Y116" s="58"/>
      <c r="Z116" s="58"/>
      <c r="AA116" s="58"/>
      <c r="AB116" s="58"/>
      <c r="AC116" s="58"/>
      <c r="AD116" s="58"/>
      <c r="AE116" s="58"/>
      <c r="AF116" s="58"/>
      <c r="AG116" s="58"/>
      <c r="AH116" s="58"/>
      <c r="AI116" s="58"/>
      <c r="AJ116" s="58"/>
      <c r="AK116" s="58"/>
      <c r="AL116" s="58"/>
      <c r="AM116" s="58"/>
      <c r="AN116" s="58"/>
      <c r="AO116" s="58"/>
      <c r="AP116" s="58"/>
      <c r="AQ116" s="58"/>
      <c r="AR116" s="58"/>
      <c r="AS116" s="58"/>
      <c r="AT116" s="58"/>
    </row>
    <row r="117" spans="2:46" x14ac:dyDescent="0.35">
      <c r="B117" s="52"/>
      <c r="C117" s="53"/>
      <c r="D117" s="53"/>
      <c r="E117" s="53"/>
      <c r="F117" s="53"/>
      <c r="G117" s="53"/>
      <c r="H117" s="53"/>
      <c r="I117" s="53"/>
      <c r="J117" s="53"/>
      <c r="K117" s="53"/>
      <c r="L117" s="53"/>
      <c r="M117" s="53"/>
      <c r="N117" s="53"/>
      <c r="O117" s="53"/>
      <c r="P117" s="53"/>
      <c r="Q117" s="53"/>
      <c r="R117" s="53"/>
      <c r="S117" s="53"/>
      <c r="T117" s="54"/>
      <c r="W117" s="58"/>
      <c r="X117" s="58"/>
      <c r="Y117" s="58"/>
      <c r="Z117" s="58"/>
      <c r="AA117" s="58"/>
      <c r="AB117" s="58"/>
      <c r="AC117" s="58"/>
      <c r="AD117" s="58"/>
      <c r="AE117" s="58"/>
      <c r="AF117" s="58"/>
      <c r="AG117" s="58"/>
      <c r="AH117" s="58"/>
      <c r="AI117" s="58"/>
      <c r="AJ117" s="58"/>
      <c r="AK117" s="58"/>
      <c r="AL117" s="58"/>
      <c r="AM117" s="58"/>
      <c r="AN117" s="58"/>
      <c r="AO117" s="58"/>
      <c r="AP117" s="58"/>
      <c r="AQ117" s="58"/>
      <c r="AR117" s="58"/>
      <c r="AS117" s="58"/>
      <c r="AT117" s="58"/>
    </row>
    <row r="118" spans="2:46" x14ac:dyDescent="0.35">
      <c r="B118" s="52"/>
      <c r="C118" s="53"/>
      <c r="D118" s="53"/>
      <c r="E118" s="53"/>
      <c r="F118" s="53"/>
      <c r="G118" s="53"/>
      <c r="H118" s="53"/>
      <c r="I118" s="53"/>
      <c r="J118" s="53"/>
      <c r="K118" s="53"/>
      <c r="L118" s="53"/>
      <c r="M118" s="53"/>
      <c r="N118" s="53"/>
      <c r="O118" s="53"/>
      <c r="P118" s="53"/>
      <c r="Q118" s="53"/>
      <c r="R118" s="53"/>
      <c r="S118" s="53"/>
      <c r="T118" s="54"/>
      <c r="W118" s="58"/>
      <c r="X118" s="58"/>
      <c r="Y118" s="58"/>
      <c r="Z118" s="58"/>
      <c r="AA118" s="58"/>
      <c r="AB118" s="58"/>
      <c r="AC118" s="58"/>
      <c r="AD118" s="58"/>
      <c r="AE118" s="58"/>
      <c r="AF118" s="58"/>
      <c r="AG118" s="58"/>
      <c r="AH118" s="58"/>
      <c r="AI118" s="58"/>
      <c r="AJ118" s="58"/>
      <c r="AK118" s="58"/>
      <c r="AL118" s="58"/>
      <c r="AM118" s="58"/>
      <c r="AN118" s="58"/>
      <c r="AO118" s="58"/>
      <c r="AP118" s="58"/>
      <c r="AQ118" s="58"/>
      <c r="AR118" s="58"/>
      <c r="AS118" s="58"/>
      <c r="AT118" s="58"/>
    </row>
    <row r="119" spans="2:46" x14ac:dyDescent="0.35">
      <c r="B119" s="52"/>
      <c r="C119" s="53"/>
      <c r="D119" s="53"/>
      <c r="E119" s="53"/>
      <c r="F119" s="53"/>
      <c r="G119" s="53"/>
      <c r="H119" s="53"/>
      <c r="I119" s="53"/>
      <c r="J119" s="53"/>
      <c r="K119" s="53"/>
      <c r="L119" s="53"/>
      <c r="M119" s="53"/>
      <c r="N119" s="53"/>
      <c r="O119" s="53"/>
      <c r="P119" s="53"/>
      <c r="Q119" s="53"/>
      <c r="R119" s="53"/>
      <c r="S119" s="53"/>
      <c r="T119" s="54"/>
      <c r="W119" s="58"/>
      <c r="X119" s="58"/>
      <c r="Y119" s="58"/>
      <c r="Z119" s="58"/>
      <c r="AA119" s="58"/>
      <c r="AB119" s="58"/>
      <c r="AC119" s="58"/>
      <c r="AD119" s="58"/>
      <c r="AE119" s="58"/>
      <c r="AF119" s="58"/>
      <c r="AG119" s="58"/>
      <c r="AH119" s="58"/>
      <c r="AI119" s="58"/>
      <c r="AJ119" s="58"/>
      <c r="AK119" s="58"/>
      <c r="AL119" s="58"/>
      <c r="AM119" s="58"/>
      <c r="AN119" s="58"/>
      <c r="AO119" s="58"/>
      <c r="AP119" s="58"/>
      <c r="AQ119" s="58"/>
      <c r="AR119" s="58"/>
      <c r="AS119" s="58"/>
      <c r="AT119" s="58"/>
    </row>
    <row r="120" spans="2:46" x14ac:dyDescent="0.35">
      <c r="B120" s="52"/>
      <c r="C120" s="53"/>
      <c r="D120" s="53"/>
      <c r="E120" s="53"/>
      <c r="F120" s="53"/>
      <c r="G120" s="53"/>
      <c r="H120" s="53"/>
      <c r="I120" s="53"/>
      <c r="J120" s="53"/>
      <c r="K120" s="53"/>
      <c r="L120" s="53"/>
      <c r="M120" s="53"/>
      <c r="N120" s="53"/>
      <c r="O120" s="53"/>
      <c r="P120" s="53"/>
      <c r="Q120" s="53"/>
      <c r="R120" s="53"/>
      <c r="S120" s="53"/>
      <c r="T120" s="54"/>
      <c r="W120" s="58"/>
      <c r="X120" s="58"/>
      <c r="Y120" s="58"/>
      <c r="Z120" s="58"/>
      <c r="AA120" s="58"/>
      <c r="AB120" s="58"/>
      <c r="AC120" s="58"/>
      <c r="AD120" s="58"/>
      <c r="AE120" s="58"/>
      <c r="AF120" s="58"/>
      <c r="AG120" s="58"/>
      <c r="AH120" s="58"/>
      <c r="AI120" s="58"/>
      <c r="AJ120" s="58"/>
      <c r="AK120" s="58"/>
      <c r="AL120" s="58"/>
      <c r="AM120" s="58"/>
      <c r="AN120" s="58"/>
      <c r="AO120" s="58"/>
      <c r="AP120" s="58"/>
      <c r="AQ120" s="58"/>
      <c r="AR120" s="58"/>
      <c r="AS120" s="58"/>
      <c r="AT120" s="58"/>
    </row>
    <row r="121" spans="2:46" x14ac:dyDescent="0.35">
      <c r="B121" s="52"/>
      <c r="C121" s="333" t="s">
        <v>23</v>
      </c>
      <c r="D121" s="334"/>
      <c r="E121" s="58"/>
      <c r="F121" s="58"/>
      <c r="G121" s="58"/>
      <c r="H121" s="53"/>
      <c r="I121" s="53"/>
      <c r="J121" s="53"/>
      <c r="K121" s="53"/>
      <c r="L121" s="53"/>
      <c r="M121" s="53"/>
      <c r="N121" s="53"/>
      <c r="O121" s="53"/>
      <c r="P121" s="53"/>
      <c r="Q121" s="53"/>
      <c r="R121" s="53"/>
      <c r="S121" s="53"/>
      <c r="T121" s="54"/>
    </row>
    <row r="122" spans="2:46" x14ac:dyDescent="0.35">
      <c r="B122" s="52"/>
      <c r="C122" s="150" t="s">
        <v>24</v>
      </c>
      <c r="D122" s="151" t="s">
        <v>25</v>
      </c>
      <c r="E122" s="13"/>
      <c r="F122" s="14"/>
      <c r="G122" s="14"/>
      <c r="H122" s="93"/>
      <c r="I122" s="53"/>
      <c r="J122" s="53"/>
      <c r="K122" s="53"/>
      <c r="L122" s="53"/>
      <c r="M122" s="53"/>
      <c r="N122" s="53"/>
      <c r="O122" s="53"/>
      <c r="P122" s="53"/>
      <c r="Q122" s="53"/>
      <c r="R122" s="53"/>
      <c r="S122" s="53"/>
      <c r="T122" s="54"/>
    </row>
    <row r="123" spans="2:46" x14ac:dyDescent="0.35">
      <c r="B123" s="52"/>
      <c r="C123" s="44">
        <v>1997</v>
      </c>
      <c r="D123" s="152">
        <v>172005</v>
      </c>
      <c r="E123" s="13"/>
      <c r="F123" s="153"/>
      <c r="G123" s="153"/>
      <c r="H123" s="153"/>
      <c r="I123" s="53"/>
      <c r="J123" s="53"/>
      <c r="K123" s="53"/>
      <c r="L123" s="53"/>
      <c r="M123" s="53"/>
      <c r="N123" s="53"/>
      <c r="O123" s="53"/>
      <c r="P123" s="53"/>
      <c r="Q123" s="53"/>
      <c r="R123" s="53"/>
      <c r="S123" s="53"/>
      <c r="T123" s="54"/>
    </row>
    <row r="124" spans="2:46" x14ac:dyDescent="0.35">
      <c r="B124" s="52"/>
      <c r="C124" s="44">
        <v>1998</v>
      </c>
      <c r="D124" s="152">
        <v>203826</v>
      </c>
      <c r="E124" s="13"/>
      <c r="F124" s="154"/>
      <c r="G124" s="155"/>
      <c r="H124" s="156"/>
      <c r="I124" s="53"/>
      <c r="J124" s="53"/>
      <c r="K124" s="53"/>
      <c r="L124" s="53"/>
      <c r="M124" s="53"/>
      <c r="N124" s="53"/>
      <c r="O124" s="53"/>
      <c r="P124" s="53"/>
      <c r="Q124" s="53"/>
      <c r="R124" s="53"/>
      <c r="S124" s="53"/>
      <c r="T124" s="54"/>
    </row>
    <row r="125" spans="2:46" x14ac:dyDescent="0.35">
      <c r="B125" s="52"/>
      <c r="C125" s="44">
        <v>1999</v>
      </c>
      <c r="D125" s="152">
        <v>236460</v>
      </c>
      <c r="E125" s="13"/>
      <c r="F125" s="153"/>
      <c r="G125" s="155"/>
      <c r="H125" s="156"/>
      <c r="I125" s="53"/>
      <c r="J125" s="53"/>
      <c r="K125" s="53"/>
      <c r="L125" s="53"/>
      <c r="M125" s="53"/>
      <c r="N125" s="53"/>
      <c r="O125" s="53"/>
      <c r="P125" s="53"/>
      <c r="Q125" s="53"/>
      <c r="R125" s="53"/>
      <c r="S125" s="53"/>
      <c r="T125" s="54"/>
    </row>
    <row r="126" spans="2:46" x14ac:dyDescent="0.35">
      <c r="B126" s="52"/>
      <c r="C126" s="44">
        <v>2000</v>
      </c>
      <c r="D126" s="152">
        <v>260100</v>
      </c>
      <c r="E126" s="13"/>
      <c r="F126" s="153"/>
      <c r="G126" s="155"/>
      <c r="H126" s="156"/>
      <c r="I126" s="53"/>
      <c r="J126" s="53"/>
      <c r="K126" s="53"/>
      <c r="L126" s="53"/>
      <c r="M126" s="53"/>
      <c r="N126" s="53"/>
      <c r="O126" s="53"/>
      <c r="P126" s="53"/>
      <c r="Q126" s="53"/>
      <c r="R126" s="53"/>
      <c r="S126" s="53"/>
      <c r="T126" s="54"/>
    </row>
    <row r="127" spans="2:46" x14ac:dyDescent="0.35">
      <c r="B127" s="52"/>
      <c r="C127" s="44">
        <v>2001</v>
      </c>
      <c r="D127" s="152">
        <v>286000</v>
      </c>
      <c r="E127" s="13"/>
      <c r="F127" s="153"/>
      <c r="G127" s="155"/>
      <c r="H127" s="156"/>
      <c r="I127" s="53"/>
      <c r="J127" s="53"/>
      <c r="K127" s="53"/>
      <c r="L127" s="53"/>
      <c r="M127" s="53"/>
      <c r="N127" s="2"/>
      <c r="O127" s="53"/>
      <c r="P127" s="53"/>
      <c r="Q127" s="53"/>
      <c r="R127" s="53"/>
      <c r="S127" s="53"/>
      <c r="T127" s="54"/>
    </row>
    <row r="128" spans="2:46" x14ac:dyDescent="0.35">
      <c r="B128" s="52"/>
      <c r="C128" s="44">
        <v>2002</v>
      </c>
      <c r="D128" s="152">
        <v>309000</v>
      </c>
      <c r="E128" s="13"/>
      <c r="F128" s="14"/>
      <c r="G128" s="14"/>
      <c r="H128" s="14"/>
      <c r="I128" s="53"/>
      <c r="J128" s="53"/>
      <c r="K128" s="53"/>
      <c r="L128" s="53"/>
      <c r="M128" s="53"/>
      <c r="N128" s="2"/>
      <c r="O128" s="53"/>
      <c r="P128" s="53"/>
      <c r="Q128" s="53"/>
      <c r="R128" s="53"/>
      <c r="S128" s="53"/>
      <c r="T128" s="54"/>
    </row>
    <row r="129" spans="2:20" x14ac:dyDescent="0.35">
      <c r="B129" s="52"/>
      <c r="C129" s="44">
        <v>2003</v>
      </c>
      <c r="D129" s="152">
        <v>332000</v>
      </c>
      <c r="E129" s="13"/>
      <c r="F129" s="14"/>
      <c r="G129" s="14"/>
      <c r="H129" s="14"/>
      <c r="I129" s="53"/>
      <c r="J129" s="53"/>
      <c r="K129" s="53"/>
      <c r="L129" s="53"/>
      <c r="M129" s="53"/>
      <c r="N129" s="2"/>
      <c r="O129" s="53"/>
      <c r="P129" s="53"/>
      <c r="Q129" s="53"/>
      <c r="R129" s="53"/>
      <c r="S129" s="53"/>
      <c r="T129" s="54"/>
    </row>
    <row r="130" spans="2:20" x14ac:dyDescent="0.35">
      <c r="B130" s="52"/>
      <c r="C130" s="44">
        <v>2004</v>
      </c>
      <c r="D130" s="152">
        <v>358000</v>
      </c>
      <c r="E130" s="13"/>
      <c r="F130" s="14"/>
      <c r="G130" s="14"/>
      <c r="H130" s="14"/>
      <c r="I130" s="53"/>
      <c r="J130" s="53"/>
      <c r="K130" s="53"/>
      <c r="L130" s="53"/>
      <c r="M130" s="53"/>
      <c r="N130" s="2"/>
      <c r="O130" s="53"/>
      <c r="P130" s="53"/>
      <c r="Q130" s="53"/>
      <c r="R130" s="53"/>
      <c r="S130" s="53"/>
      <c r="T130" s="54"/>
    </row>
    <row r="131" spans="2:20" x14ac:dyDescent="0.35">
      <c r="B131" s="52"/>
      <c r="C131" s="44">
        <v>2005</v>
      </c>
      <c r="D131" s="152">
        <v>381500</v>
      </c>
      <c r="E131" s="13"/>
      <c r="F131" s="14"/>
      <c r="G131" s="14"/>
      <c r="H131" s="14"/>
      <c r="I131" s="53"/>
      <c r="J131" s="53"/>
      <c r="K131" s="53"/>
      <c r="L131" s="53"/>
      <c r="M131" s="53"/>
      <c r="N131" s="2"/>
      <c r="O131" s="53"/>
      <c r="P131" s="53"/>
      <c r="Q131" s="53"/>
      <c r="R131" s="53"/>
      <c r="S131" s="53"/>
      <c r="T131" s="54"/>
    </row>
    <row r="132" spans="2:20" x14ac:dyDescent="0.35">
      <c r="B132" s="52"/>
      <c r="C132" s="44">
        <v>2006</v>
      </c>
      <c r="D132" s="152">
        <v>408000</v>
      </c>
      <c r="E132" s="13"/>
      <c r="F132" s="13"/>
      <c r="G132" s="14"/>
      <c r="H132" s="14"/>
      <c r="I132" s="53"/>
      <c r="J132" s="53"/>
      <c r="K132" s="53"/>
      <c r="L132" s="53"/>
      <c r="M132" s="53"/>
      <c r="N132" s="2"/>
      <c r="O132" s="53"/>
      <c r="P132" s="53"/>
      <c r="Q132" s="53"/>
      <c r="R132" s="53"/>
      <c r="S132" s="53"/>
      <c r="T132" s="54"/>
    </row>
    <row r="133" spans="2:20" x14ac:dyDescent="0.35">
      <c r="B133" s="52"/>
      <c r="C133" s="44">
        <v>2007</v>
      </c>
      <c r="D133" s="152">
        <v>433700</v>
      </c>
      <c r="E133" s="13"/>
      <c r="F133" s="13"/>
      <c r="G133" s="13"/>
      <c r="H133" s="53"/>
      <c r="I133" s="53"/>
      <c r="J133" s="53"/>
      <c r="K133" s="53"/>
      <c r="L133" s="53"/>
      <c r="M133" s="53"/>
      <c r="N133" s="53"/>
      <c r="O133" s="53"/>
      <c r="P133" s="53"/>
      <c r="Q133" s="53"/>
      <c r="R133" s="53"/>
      <c r="S133" s="53"/>
      <c r="T133" s="54"/>
    </row>
    <row r="134" spans="2:20" x14ac:dyDescent="0.35">
      <c r="B134" s="52"/>
      <c r="C134" s="44">
        <v>2008</v>
      </c>
      <c r="D134" s="152">
        <v>461500</v>
      </c>
      <c r="E134" s="13"/>
      <c r="F134" s="13"/>
      <c r="G134" s="13"/>
      <c r="H134" s="53"/>
      <c r="I134" s="53"/>
      <c r="J134" s="53"/>
      <c r="K134" s="53"/>
      <c r="L134" s="53"/>
      <c r="M134" s="53"/>
      <c r="N134" s="53"/>
      <c r="O134" s="53"/>
      <c r="P134" s="53"/>
      <c r="Q134" s="53"/>
      <c r="R134" s="53"/>
      <c r="S134" s="53"/>
      <c r="T134" s="54"/>
    </row>
    <row r="135" spans="2:20" x14ac:dyDescent="0.35">
      <c r="B135" s="52"/>
      <c r="C135" s="44">
        <v>2009</v>
      </c>
      <c r="D135" s="8">
        <v>496900</v>
      </c>
      <c r="E135" s="58"/>
      <c r="F135" s="58"/>
      <c r="G135" s="58"/>
      <c r="H135" s="53"/>
      <c r="I135" s="53"/>
      <c r="J135" s="53"/>
      <c r="K135" s="53"/>
      <c r="L135" s="53"/>
      <c r="M135" s="53"/>
      <c r="N135" s="53"/>
      <c r="O135" s="53"/>
      <c r="P135" s="53"/>
      <c r="Q135" s="53"/>
      <c r="R135" s="53"/>
      <c r="S135" s="53"/>
      <c r="T135" s="54"/>
    </row>
    <row r="136" spans="2:20" x14ac:dyDescent="0.35">
      <c r="B136" s="52"/>
      <c r="C136" s="44">
        <v>2010</v>
      </c>
      <c r="D136" s="8">
        <v>515000</v>
      </c>
      <c r="E136" s="58"/>
      <c r="F136" s="58"/>
      <c r="G136" s="58"/>
      <c r="H136" s="53"/>
      <c r="I136" s="53"/>
      <c r="J136" s="53"/>
      <c r="K136" s="53"/>
      <c r="L136" s="53"/>
      <c r="M136" s="53"/>
      <c r="N136" s="53"/>
      <c r="O136" s="53"/>
      <c r="P136" s="53"/>
      <c r="Q136" s="53"/>
      <c r="R136" s="53"/>
      <c r="S136" s="53"/>
      <c r="T136" s="54"/>
    </row>
    <row r="137" spans="2:20" x14ac:dyDescent="0.35">
      <c r="B137" s="52"/>
      <c r="C137" s="44">
        <v>2011</v>
      </c>
      <c r="D137" s="8">
        <v>535600</v>
      </c>
      <c r="E137" s="58"/>
      <c r="F137" s="58"/>
      <c r="G137" s="58"/>
      <c r="H137" s="53"/>
      <c r="I137" s="53"/>
      <c r="J137" s="53"/>
      <c r="K137" s="53"/>
      <c r="L137" s="53"/>
      <c r="M137" s="53"/>
      <c r="N137" s="53"/>
      <c r="O137" s="53"/>
      <c r="P137" s="53"/>
      <c r="Q137" s="53"/>
      <c r="R137" s="53"/>
      <c r="S137" s="53"/>
      <c r="T137" s="54"/>
    </row>
    <row r="138" spans="2:20" x14ac:dyDescent="0.35">
      <c r="B138" s="52"/>
      <c r="C138" s="44">
        <v>2012</v>
      </c>
      <c r="D138" s="8">
        <v>566700</v>
      </c>
      <c r="E138" s="58"/>
      <c r="F138" s="58"/>
      <c r="G138" s="58"/>
      <c r="H138" s="53"/>
      <c r="I138" s="53"/>
      <c r="J138" s="53"/>
      <c r="K138" s="53"/>
      <c r="L138" s="53"/>
      <c r="M138" s="53"/>
      <c r="N138" s="53"/>
      <c r="O138" s="53"/>
      <c r="P138" s="53"/>
      <c r="Q138" s="53"/>
      <c r="R138" s="53"/>
      <c r="S138" s="53"/>
      <c r="T138" s="54"/>
    </row>
    <row r="139" spans="2:20" x14ac:dyDescent="0.35">
      <c r="B139" s="52"/>
      <c r="C139" s="44">
        <v>2013</v>
      </c>
      <c r="D139" s="8">
        <v>589500</v>
      </c>
      <c r="E139" s="58"/>
      <c r="F139" s="58"/>
      <c r="G139" s="58"/>
      <c r="H139" s="53"/>
      <c r="I139" s="53"/>
      <c r="J139" s="53"/>
      <c r="K139" s="53"/>
      <c r="L139" s="53"/>
      <c r="M139" s="53"/>
      <c r="N139" s="53"/>
      <c r="O139" s="53"/>
      <c r="P139" s="53"/>
      <c r="Q139" s="53"/>
      <c r="R139" s="53"/>
      <c r="S139" s="53"/>
      <c r="T139" s="54"/>
    </row>
    <row r="140" spans="2:20" x14ac:dyDescent="0.35">
      <c r="B140" s="52"/>
      <c r="C140" s="44">
        <v>2014</v>
      </c>
      <c r="D140" s="8">
        <v>616000</v>
      </c>
      <c r="E140" s="53"/>
      <c r="F140" s="53"/>
      <c r="G140" s="53"/>
      <c r="H140" s="53"/>
      <c r="I140" s="53"/>
      <c r="J140" s="53"/>
      <c r="K140" s="53"/>
      <c r="L140" s="53"/>
      <c r="M140" s="53"/>
      <c r="N140" s="53"/>
      <c r="O140" s="53"/>
      <c r="P140" s="53"/>
      <c r="Q140" s="53"/>
      <c r="R140" s="53"/>
      <c r="S140" s="53"/>
      <c r="T140" s="54"/>
    </row>
    <row r="141" spans="2:20" x14ac:dyDescent="0.35">
      <c r="B141" s="52"/>
      <c r="C141" s="44">
        <v>2015</v>
      </c>
      <c r="D141" s="8">
        <v>644350</v>
      </c>
      <c r="E141" s="53"/>
      <c r="F141" s="53"/>
      <c r="G141" s="53"/>
      <c r="H141" s="53"/>
      <c r="I141" s="53"/>
      <c r="J141" s="53"/>
      <c r="K141" s="53"/>
      <c r="L141" s="53"/>
      <c r="M141" s="53"/>
      <c r="N141" s="53"/>
      <c r="O141" s="53"/>
      <c r="P141" s="53"/>
      <c r="Q141" s="53"/>
      <c r="R141" s="53"/>
      <c r="S141" s="53"/>
      <c r="T141" s="54"/>
    </row>
    <row r="142" spans="2:20" x14ac:dyDescent="0.35">
      <c r="B142" s="52"/>
      <c r="C142" s="44">
        <v>2016</v>
      </c>
      <c r="D142" s="8">
        <v>689455</v>
      </c>
      <c r="E142" s="53"/>
      <c r="F142" s="53"/>
      <c r="G142" s="53"/>
      <c r="H142" s="53"/>
      <c r="I142" s="53"/>
      <c r="J142" s="53"/>
      <c r="K142" s="53"/>
      <c r="L142" s="53"/>
      <c r="M142" s="53"/>
      <c r="N142" s="53"/>
      <c r="O142" s="53"/>
      <c r="P142" s="53"/>
      <c r="Q142" s="53"/>
      <c r="R142" s="53"/>
      <c r="S142" s="53"/>
      <c r="T142" s="54"/>
    </row>
    <row r="143" spans="2:20" x14ac:dyDescent="0.35">
      <c r="B143" s="52"/>
      <c r="C143" s="44">
        <v>2017</v>
      </c>
      <c r="D143" s="8">
        <v>737717</v>
      </c>
      <c r="E143" s="53"/>
      <c r="F143" s="53"/>
      <c r="G143" s="53"/>
      <c r="H143" s="53"/>
      <c r="I143" s="53"/>
      <c r="J143" s="53"/>
      <c r="K143" s="53"/>
      <c r="L143" s="53"/>
      <c r="M143" s="53"/>
      <c r="N143" s="53"/>
      <c r="O143" s="53"/>
      <c r="P143" s="53"/>
      <c r="Q143" s="53"/>
      <c r="R143" s="53"/>
      <c r="S143" s="53"/>
      <c r="T143" s="54"/>
    </row>
    <row r="144" spans="2:20" x14ac:dyDescent="0.35">
      <c r="B144" s="52"/>
      <c r="C144" s="44">
        <v>2018</v>
      </c>
      <c r="D144" s="8">
        <v>781242</v>
      </c>
      <c r="E144" s="53"/>
      <c r="F144" s="53"/>
      <c r="G144" s="53"/>
      <c r="H144" s="53"/>
      <c r="I144" s="53"/>
      <c r="J144" s="53"/>
      <c r="K144" s="53"/>
      <c r="L144" s="53"/>
      <c r="M144" s="53"/>
      <c r="N144" s="53"/>
      <c r="O144" s="53"/>
      <c r="P144" s="53"/>
      <c r="Q144" s="53"/>
      <c r="R144" s="53"/>
      <c r="S144" s="53"/>
      <c r="T144" s="54"/>
    </row>
    <row r="145" spans="2:20" ht="24" thickBot="1" x14ac:dyDescent="0.4">
      <c r="B145" s="89"/>
      <c r="C145" s="90"/>
      <c r="D145" s="90"/>
      <c r="E145" s="90"/>
      <c r="F145" s="90"/>
      <c r="G145" s="90"/>
      <c r="H145" s="90"/>
      <c r="I145" s="90"/>
      <c r="J145" s="90"/>
      <c r="K145" s="90"/>
      <c r="L145" s="90"/>
      <c r="M145" s="90"/>
      <c r="N145" s="90"/>
      <c r="O145" s="90"/>
      <c r="P145" s="90"/>
      <c r="Q145" s="90"/>
      <c r="R145" s="90"/>
      <c r="S145" s="90"/>
      <c r="T145" s="91"/>
    </row>
    <row r="146" spans="2:20" x14ac:dyDescent="0.35">
      <c r="B146" s="53"/>
      <c r="C146" s="53"/>
      <c r="D146" s="53"/>
      <c r="E146" s="53"/>
      <c r="F146" s="53"/>
      <c r="G146" s="53"/>
      <c r="H146" s="53"/>
      <c r="I146" s="53"/>
      <c r="J146" s="53"/>
      <c r="K146" s="53"/>
      <c r="L146" s="53"/>
      <c r="M146" s="53"/>
      <c r="N146" s="53"/>
      <c r="O146" s="53"/>
      <c r="P146" s="53"/>
      <c r="Q146" s="53"/>
      <c r="R146" s="53"/>
      <c r="S146" s="53"/>
      <c r="T146" s="53"/>
    </row>
    <row r="147" spans="2:20" x14ac:dyDescent="0.35">
      <c r="B147" s="53"/>
      <c r="C147" s="53"/>
      <c r="D147" s="53"/>
      <c r="E147" s="53"/>
      <c r="F147" s="53"/>
      <c r="G147" s="53"/>
      <c r="H147" s="53"/>
      <c r="I147" s="53"/>
      <c r="J147" s="53"/>
      <c r="K147" s="53"/>
      <c r="L147" s="53"/>
      <c r="M147" s="53"/>
      <c r="N147" s="53"/>
      <c r="O147" s="53"/>
      <c r="P147" s="53"/>
      <c r="Q147" s="53"/>
      <c r="R147" s="53"/>
      <c r="S147" s="53"/>
      <c r="T147" s="53"/>
    </row>
    <row r="148" spans="2:20" x14ac:dyDescent="0.35">
      <c r="B148" s="53"/>
      <c r="C148" s="53"/>
      <c r="D148" s="53"/>
      <c r="E148" s="53"/>
      <c r="F148" s="53"/>
      <c r="G148" s="53"/>
      <c r="H148" s="53"/>
      <c r="I148" s="53"/>
      <c r="J148" s="53"/>
      <c r="K148" s="53"/>
      <c r="L148" s="53"/>
      <c r="M148" s="53"/>
      <c r="N148" s="53"/>
      <c r="O148" s="53"/>
      <c r="P148" s="53"/>
      <c r="Q148" s="53"/>
      <c r="R148" s="53"/>
      <c r="S148" s="53"/>
      <c r="T148" s="53"/>
    </row>
    <row r="149" spans="2:20" x14ac:dyDescent="0.35">
      <c r="B149" s="53"/>
      <c r="C149" s="53"/>
      <c r="D149" s="53"/>
      <c r="E149" s="53"/>
      <c r="F149" s="53"/>
      <c r="G149" s="53"/>
      <c r="H149" s="53"/>
      <c r="I149" s="53"/>
      <c r="J149" s="53"/>
      <c r="K149" s="53"/>
      <c r="L149" s="53"/>
      <c r="M149" s="53"/>
      <c r="N149" s="53"/>
      <c r="O149" s="53"/>
      <c r="P149" s="53"/>
      <c r="Q149" s="53"/>
      <c r="R149" s="53"/>
      <c r="S149" s="53"/>
      <c r="T149" s="53"/>
    </row>
    <row r="150" spans="2:20" x14ac:dyDescent="0.35">
      <c r="B150" s="53"/>
      <c r="C150" s="53"/>
      <c r="D150" s="53"/>
      <c r="E150" s="53"/>
      <c r="F150" s="53"/>
      <c r="G150" s="53"/>
      <c r="H150" s="53"/>
      <c r="I150" s="53"/>
      <c r="J150" s="53"/>
      <c r="K150" s="53"/>
      <c r="L150" s="53"/>
      <c r="M150" s="53"/>
      <c r="N150" s="53"/>
      <c r="O150" s="53"/>
      <c r="P150" s="53"/>
      <c r="Q150" s="53"/>
      <c r="R150" s="53"/>
      <c r="S150" s="53"/>
      <c r="T150" s="53"/>
    </row>
  </sheetData>
  <protectedRanges>
    <protectedRange sqref="N127:N132" name="Rango1_2_1"/>
  </protectedRanges>
  <mergeCells count="149">
    <mergeCell ref="K101:M101"/>
    <mergeCell ref="K102:M102"/>
    <mergeCell ref="K103:M103"/>
    <mergeCell ref="F67:P67"/>
    <mergeCell ref="I68:J68"/>
    <mergeCell ref="L68:M68"/>
    <mergeCell ref="N68:P68"/>
    <mergeCell ref="K76:N76"/>
    <mergeCell ref="K77:N77"/>
    <mergeCell ref="B101:J101"/>
    <mergeCell ref="N101:N103"/>
    <mergeCell ref="P101:R103"/>
    <mergeCell ref="B102:J102"/>
    <mergeCell ref="B103:J103"/>
    <mergeCell ref="O101:O103"/>
    <mergeCell ref="Q86:Q88"/>
    <mergeCell ref="R86:R87"/>
    <mergeCell ref="K81:N81"/>
    <mergeCell ref="B82:J82"/>
    <mergeCell ref="K82:N82"/>
    <mergeCell ref="C86:C88"/>
    <mergeCell ref="I58:J58"/>
    <mergeCell ref="F60:H61"/>
    <mergeCell ref="I60:P61"/>
    <mergeCell ref="F63:H63"/>
    <mergeCell ref="K63:L63"/>
    <mergeCell ref="M63:O63"/>
    <mergeCell ref="L24:M24"/>
    <mergeCell ref="N24:P24"/>
    <mergeCell ref="M25:O25"/>
    <mergeCell ref="M26:O26"/>
    <mergeCell ref="M27:O27"/>
    <mergeCell ref="M29:O29"/>
    <mergeCell ref="M31:O31"/>
    <mergeCell ref="M28:O28"/>
    <mergeCell ref="F41:H42"/>
    <mergeCell ref="I41:P42"/>
    <mergeCell ref="F33:P33"/>
    <mergeCell ref="I35:J35"/>
    <mergeCell ref="I36:J36"/>
    <mergeCell ref="I37:J37"/>
    <mergeCell ref="I38:J38"/>
    <mergeCell ref="I39:J39"/>
    <mergeCell ref="M47:O47"/>
    <mergeCell ref="F48:P48"/>
    <mergeCell ref="I49:J49"/>
    <mergeCell ref="L49:M49"/>
    <mergeCell ref="M44:O44"/>
    <mergeCell ref="M45:O45"/>
    <mergeCell ref="I56:J56"/>
    <mergeCell ref="I57:J57"/>
    <mergeCell ref="I53:J53"/>
    <mergeCell ref="I54:J54"/>
    <mergeCell ref="I55:J55"/>
    <mergeCell ref="F47:G47"/>
    <mergeCell ref="I47:J47"/>
    <mergeCell ref="F45:G45"/>
    <mergeCell ref="I45:J45"/>
    <mergeCell ref="F46:G46"/>
    <mergeCell ref="I46:J46"/>
    <mergeCell ref="M46:O46"/>
    <mergeCell ref="F44:H44"/>
    <mergeCell ref="I44:J44"/>
    <mergeCell ref="K44:L44"/>
    <mergeCell ref="N49:P49"/>
    <mergeCell ref="F51:P51"/>
    <mergeCell ref="C121:D121"/>
    <mergeCell ref="B107:M107"/>
    <mergeCell ref="P107:R107"/>
    <mergeCell ref="B108:M108"/>
    <mergeCell ref="P108:R108"/>
    <mergeCell ref="B109:N109"/>
    <mergeCell ref="P109:R109"/>
    <mergeCell ref="P104:R104"/>
    <mergeCell ref="X104:AT105"/>
    <mergeCell ref="B105:M105"/>
    <mergeCell ref="P105:R105"/>
    <mergeCell ref="B106:M106"/>
    <mergeCell ref="P106:R106"/>
    <mergeCell ref="S86:S87"/>
    <mergeCell ref="T86:T87"/>
    <mergeCell ref="G87:G88"/>
    <mergeCell ref="X91:AT93"/>
    <mergeCell ref="K86:K88"/>
    <mergeCell ref="L86:L88"/>
    <mergeCell ref="M86:M88"/>
    <mergeCell ref="N86:N88"/>
    <mergeCell ref="O86:O88"/>
    <mergeCell ref="P86:P88"/>
    <mergeCell ref="D86:D88"/>
    <mergeCell ref="E86:E88"/>
    <mergeCell ref="F86:F88"/>
    <mergeCell ref="H86:H88"/>
    <mergeCell ref="I86:I88"/>
    <mergeCell ref="J86:J88"/>
    <mergeCell ref="P76:R82"/>
    <mergeCell ref="B77:D77"/>
    <mergeCell ref="F77:H77"/>
    <mergeCell ref="B78:D78"/>
    <mergeCell ref="F78:H78"/>
    <mergeCell ref="B79:D79"/>
    <mergeCell ref="F79:H79"/>
    <mergeCell ref="B80:J80"/>
    <mergeCell ref="B81:J81"/>
    <mergeCell ref="K78:N78"/>
    <mergeCell ref="K79:N79"/>
    <mergeCell ref="K80:N80"/>
    <mergeCell ref="B73:T73"/>
    <mergeCell ref="B74:T75"/>
    <mergeCell ref="B76:J76"/>
    <mergeCell ref="F65:G65"/>
    <mergeCell ref="I65:J65"/>
    <mergeCell ref="F66:G66"/>
    <mergeCell ref="I66:J66"/>
    <mergeCell ref="I63:J63"/>
    <mergeCell ref="F64:G64"/>
    <mergeCell ref="I64:J64"/>
    <mergeCell ref="M64:O64"/>
    <mergeCell ref="M65:O65"/>
    <mergeCell ref="M66:O66"/>
    <mergeCell ref="I31:J31"/>
    <mergeCell ref="K31:L31"/>
    <mergeCell ref="F28:G28"/>
    <mergeCell ref="I28:J28"/>
    <mergeCell ref="F29:G29"/>
    <mergeCell ref="I29:J29"/>
    <mergeCell ref="F26:G26"/>
    <mergeCell ref="I26:J26"/>
    <mergeCell ref="F27:G27"/>
    <mergeCell ref="I27:J27"/>
    <mergeCell ref="F24:H24"/>
    <mergeCell ref="I24:J24"/>
    <mergeCell ref="F25:G25"/>
    <mergeCell ref="I25:J25"/>
    <mergeCell ref="F11:P11"/>
    <mergeCell ref="F12:P12"/>
    <mergeCell ref="I14:J14"/>
    <mergeCell ref="I15:J15"/>
    <mergeCell ref="I16:J16"/>
    <mergeCell ref="I17:J17"/>
    <mergeCell ref="B1:R2"/>
    <mergeCell ref="B3:R4"/>
    <mergeCell ref="B5:D6"/>
    <mergeCell ref="E5:R6"/>
    <mergeCell ref="B8:T9"/>
    <mergeCell ref="F10:P10"/>
    <mergeCell ref="I18:J18"/>
    <mergeCell ref="F21:H22"/>
    <mergeCell ref="I21:P22"/>
  </mergeCells>
  <conditionalFormatting sqref="N101 O76:O80">
    <cfRule type="containsText" dxfId="8" priority="1" operator="containsText" text="NO  CUMPLE">
      <formula>NOT(ISERROR(SEARCH("NO  CUMPLE",N76)))</formula>
    </cfRule>
    <cfRule type="containsText" dxfId="7" priority="2" operator="containsText" text="CUMPLE">
      <formula>NOT(ISERROR(SEARCH("CUMPLE",N76)))</formula>
    </cfRule>
  </conditionalFormatting>
  <dataValidations disablePrompts="1" count="1">
    <dataValidation type="list" allowBlank="1" showInputMessage="1" showErrorMessage="1" sqref="N127:N132">
      <formula1>$BD$203:$BD$204</formula1>
    </dataValidation>
  </dataValidation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AT149"/>
  <sheetViews>
    <sheetView topLeftCell="F73" zoomScale="40" zoomScaleNormal="40" workbookViewId="0">
      <selection activeCell="S98" sqref="S98"/>
    </sheetView>
  </sheetViews>
  <sheetFormatPr baseColWidth="10" defaultRowHeight="23.25" x14ac:dyDescent="0.35"/>
  <cols>
    <col min="1" max="2" width="11.42578125" style="47"/>
    <col min="3" max="3" width="17.7109375" style="47" customWidth="1"/>
    <col min="4" max="4" width="42.5703125" style="47" customWidth="1"/>
    <col min="5" max="5" width="31.5703125" style="47" customWidth="1"/>
    <col min="6" max="6" width="43.42578125" style="47" customWidth="1"/>
    <col min="7" max="7" width="17.85546875" style="47" customWidth="1"/>
    <col min="8" max="8" width="63.42578125" style="47" customWidth="1"/>
    <col min="9" max="10" width="43.85546875" style="47" customWidth="1"/>
    <col min="11" max="15" width="32.7109375" style="47" customWidth="1"/>
    <col min="16" max="16" width="27" style="47" customWidth="1"/>
    <col min="17" max="17" width="39.7109375" style="47" customWidth="1"/>
    <col min="18" max="18" width="62.42578125" style="47" bestFit="1" customWidth="1"/>
    <col min="19" max="19" width="31.28515625" style="47" bestFit="1" customWidth="1"/>
    <col min="20" max="20" width="69.85546875" style="47" customWidth="1"/>
    <col min="21" max="24" width="11.42578125" style="47"/>
    <col min="25" max="25" width="34.28515625" style="47" customWidth="1"/>
    <col min="26" max="16384" width="11.42578125" style="47"/>
  </cols>
  <sheetData>
    <row r="1" spans="2:20" x14ac:dyDescent="0.35">
      <c r="B1" s="208" t="s">
        <v>108</v>
      </c>
      <c r="C1" s="209"/>
      <c r="D1" s="209"/>
      <c r="E1" s="209"/>
      <c r="F1" s="209"/>
      <c r="G1" s="209"/>
      <c r="H1" s="209"/>
      <c r="I1" s="209"/>
      <c r="J1" s="209"/>
      <c r="K1" s="209"/>
      <c r="L1" s="209"/>
      <c r="M1" s="209"/>
      <c r="N1" s="209"/>
      <c r="O1" s="209"/>
      <c r="P1" s="209"/>
      <c r="Q1" s="209"/>
      <c r="R1" s="210"/>
      <c r="S1" s="45"/>
      <c r="T1" s="46"/>
    </row>
    <row r="2" spans="2:20" ht="24" thickBot="1" x14ac:dyDescent="0.4">
      <c r="B2" s="211"/>
      <c r="C2" s="212"/>
      <c r="D2" s="212"/>
      <c r="E2" s="212"/>
      <c r="F2" s="212"/>
      <c r="G2" s="212"/>
      <c r="H2" s="212"/>
      <c r="I2" s="212"/>
      <c r="J2" s="212"/>
      <c r="K2" s="212"/>
      <c r="L2" s="212"/>
      <c r="M2" s="212"/>
      <c r="N2" s="212"/>
      <c r="O2" s="212"/>
      <c r="P2" s="212"/>
      <c r="Q2" s="212"/>
      <c r="R2" s="213"/>
      <c r="S2" s="48"/>
      <c r="T2" s="49"/>
    </row>
    <row r="3" spans="2:20" x14ac:dyDescent="0.35">
      <c r="B3" s="214" t="s">
        <v>241</v>
      </c>
      <c r="C3" s="215"/>
      <c r="D3" s="215"/>
      <c r="E3" s="215"/>
      <c r="F3" s="215"/>
      <c r="G3" s="215"/>
      <c r="H3" s="215"/>
      <c r="I3" s="215"/>
      <c r="J3" s="215"/>
      <c r="K3" s="215"/>
      <c r="L3" s="215"/>
      <c r="M3" s="215"/>
      <c r="N3" s="215"/>
      <c r="O3" s="215"/>
      <c r="P3" s="215"/>
      <c r="Q3" s="215"/>
      <c r="R3" s="216"/>
      <c r="S3" s="48"/>
      <c r="T3" s="49"/>
    </row>
    <row r="4" spans="2:20" ht="42" customHeight="1" x14ac:dyDescent="0.35">
      <c r="B4" s="217"/>
      <c r="C4" s="218"/>
      <c r="D4" s="218"/>
      <c r="E4" s="218"/>
      <c r="F4" s="218"/>
      <c r="G4" s="218"/>
      <c r="H4" s="218"/>
      <c r="I4" s="218"/>
      <c r="J4" s="218"/>
      <c r="K4" s="218"/>
      <c r="L4" s="218"/>
      <c r="M4" s="218"/>
      <c r="N4" s="218"/>
      <c r="O4" s="218"/>
      <c r="P4" s="218"/>
      <c r="Q4" s="218"/>
      <c r="R4" s="219"/>
      <c r="S4" s="48"/>
      <c r="T4" s="49"/>
    </row>
    <row r="5" spans="2:20" x14ac:dyDescent="0.35">
      <c r="B5" s="220" t="s">
        <v>35</v>
      </c>
      <c r="C5" s="221"/>
      <c r="D5" s="221"/>
      <c r="E5" s="348" t="s">
        <v>373</v>
      </c>
      <c r="F5" s="349"/>
      <c r="G5" s="349"/>
      <c r="H5" s="349"/>
      <c r="I5" s="349"/>
      <c r="J5" s="349"/>
      <c r="K5" s="349"/>
      <c r="L5" s="349"/>
      <c r="M5" s="349"/>
      <c r="N5" s="349"/>
      <c r="O5" s="349"/>
      <c r="P5" s="349"/>
      <c r="Q5" s="349"/>
      <c r="R5" s="350"/>
      <c r="S5" s="48"/>
      <c r="T5" s="49"/>
    </row>
    <row r="6" spans="2:20" ht="24" thickBot="1" x14ac:dyDescent="0.4">
      <c r="B6" s="211"/>
      <c r="C6" s="212"/>
      <c r="D6" s="212"/>
      <c r="E6" s="351"/>
      <c r="F6" s="352"/>
      <c r="G6" s="352"/>
      <c r="H6" s="352"/>
      <c r="I6" s="352"/>
      <c r="J6" s="352"/>
      <c r="K6" s="352"/>
      <c r="L6" s="352"/>
      <c r="M6" s="352"/>
      <c r="N6" s="352"/>
      <c r="O6" s="352"/>
      <c r="P6" s="352"/>
      <c r="Q6" s="352"/>
      <c r="R6" s="353"/>
      <c r="S6" s="50"/>
      <c r="T6" s="51"/>
    </row>
    <row r="7" spans="2:20" ht="24" thickBot="1" x14ac:dyDescent="0.4">
      <c r="B7" s="52"/>
      <c r="C7" s="53"/>
      <c r="D7" s="53"/>
      <c r="E7" s="53"/>
      <c r="F7" s="53"/>
      <c r="G7" s="53"/>
      <c r="H7" s="53"/>
      <c r="I7" s="53"/>
      <c r="J7" s="53"/>
      <c r="K7" s="53"/>
      <c r="L7" s="53"/>
      <c r="M7" s="53"/>
      <c r="N7" s="53"/>
      <c r="O7" s="53"/>
      <c r="P7" s="53"/>
      <c r="Q7" s="53"/>
      <c r="R7" s="53"/>
      <c r="S7" s="53"/>
      <c r="T7" s="54"/>
    </row>
    <row r="8" spans="2:20" x14ac:dyDescent="0.35">
      <c r="B8" s="228" t="s">
        <v>26</v>
      </c>
      <c r="C8" s="229"/>
      <c r="D8" s="229"/>
      <c r="E8" s="229"/>
      <c r="F8" s="229"/>
      <c r="G8" s="229"/>
      <c r="H8" s="229"/>
      <c r="I8" s="229"/>
      <c r="J8" s="229"/>
      <c r="K8" s="229"/>
      <c r="L8" s="229"/>
      <c r="M8" s="229"/>
      <c r="N8" s="229"/>
      <c r="O8" s="229"/>
      <c r="P8" s="229"/>
      <c r="Q8" s="229"/>
      <c r="R8" s="229"/>
      <c r="S8" s="229"/>
      <c r="T8" s="230"/>
    </row>
    <row r="9" spans="2:20" ht="24" thickBot="1" x14ac:dyDescent="0.4">
      <c r="B9" s="231"/>
      <c r="C9" s="232"/>
      <c r="D9" s="232"/>
      <c r="E9" s="232"/>
      <c r="F9" s="232"/>
      <c r="G9" s="232"/>
      <c r="H9" s="232"/>
      <c r="I9" s="232"/>
      <c r="J9" s="232"/>
      <c r="K9" s="232"/>
      <c r="L9" s="232"/>
      <c r="M9" s="232"/>
      <c r="N9" s="232"/>
      <c r="O9" s="232"/>
      <c r="P9" s="232"/>
      <c r="Q9" s="232"/>
      <c r="R9" s="232"/>
      <c r="S9" s="232"/>
      <c r="T9" s="233"/>
    </row>
    <row r="10" spans="2:20" x14ac:dyDescent="0.35">
      <c r="B10" s="3"/>
      <c r="C10" s="101"/>
      <c r="D10" s="101"/>
      <c r="E10" s="101"/>
      <c r="F10" s="234" t="s">
        <v>44</v>
      </c>
      <c r="G10" s="235"/>
      <c r="H10" s="235"/>
      <c r="I10" s="235"/>
      <c r="J10" s="235"/>
      <c r="K10" s="235"/>
      <c r="L10" s="235"/>
      <c r="M10" s="235"/>
      <c r="N10" s="235"/>
      <c r="O10" s="235"/>
      <c r="P10" s="236"/>
      <c r="Q10" s="101"/>
      <c r="R10" s="101"/>
      <c r="S10" s="101"/>
      <c r="T10" s="19"/>
    </row>
    <row r="11" spans="2:20" x14ac:dyDescent="0.35">
      <c r="B11" s="3"/>
      <c r="C11" s="101"/>
      <c r="D11" s="101"/>
      <c r="E11" s="101"/>
      <c r="F11" s="243"/>
      <c r="G11" s="244"/>
      <c r="H11" s="244"/>
      <c r="I11" s="244"/>
      <c r="J11" s="244"/>
      <c r="K11" s="244"/>
      <c r="L11" s="244"/>
      <c r="M11" s="244"/>
      <c r="N11" s="244"/>
      <c r="O11" s="244"/>
      <c r="P11" s="245"/>
      <c r="Q11" s="101"/>
      <c r="R11" s="101"/>
      <c r="S11" s="101"/>
      <c r="T11" s="19"/>
    </row>
    <row r="12" spans="2:20" x14ac:dyDescent="0.35">
      <c r="B12" s="3"/>
      <c r="C12" s="101"/>
      <c r="D12" s="101"/>
      <c r="E12" s="101"/>
      <c r="F12" s="246" t="s">
        <v>60</v>
      </c>
      <c r="G12" s="247"/>
      <c r="H12" s="247"/>
      <c r="I12" s="247"/>
      <c r="J12" s="247"/>
      <c r="K12" s="248"/>
      <c r="L12" s="248"/>
      <c r="M12" s="247"/>
      <c r="N12" s="247"/>
      <c r="O12" s="247"/>
      <c r="P12" s="249"/>
      <c r="Q12" s="101"/>
      <c r="R12" s="101"/>
      <c r="S12" s="101"/>
      <c r="T12" s="19"/>
    </row>
    <row r="13" spans="2:20" ht="46.5" x14ac:dyDescent="0.35">
      <c r="B13" s="3"/>
      <c r="C13" s="101"/>
      <c r="D13" s="101"/>
      <c r="E13" s="101"/>
      <c r="F13" s="55"/>
      <c r="G13" s="55"/>
      <c r="H13" s="55"/>
      <c r="I13" s="80"/>
      <c r="J13" s="80"/>
      <c r="K13" s="57"/>
      <c r="L13" s="57" t="s">
        <v>45</v>
      </c>
      <c r="M13" s="55"/>
      <c r="N13" s="55"/>
      <c r="O13" s="55"/>
      <c r="P13" s="55"/>
      <c r="Q13" s="101"/>
      <c r="R13" s="101"/>
      <c r="S13" s="101"/>
      <c r="T13" s="19"/>
    </row>
    <row r="14" spans="2:20" ht="46.5" x14ac:dyDescent="0.35">
      <c r="B14" s="3"/>
      <c r="C14" s="101"/>
      <c r="D14" s="101"/>
      <c r="E14" s="101"/>
      <c r="F14" s="58"/>
      <c r="G14" s="59"/>
      <c r="H14" s="59"/>
      <c r="I14" s="237" t="s">
        <v>46</v>
      </c>
      <c r="J14" s="237"/>
      <c r="K14" s="60" t="s">
        <v>374</v>
      </c>
      <c r="L14" s="62"/>
      <c r="M14" s="58"/>
      <c r="N14" s="59"/>
      <c r="O14" s="59"/>
      <c r="P14" s="59"/>
      <c r="Q14" s="101"/>
      <c r="R14" s="101"/>
      <c r="S14" s="101"/>
      <c r="T14" s="19"/>
    </row>
    <row r="15" spans="2:20" ht="45.75" customHeight="1" x14ac:dyDescent="0.35">
      <c r="B15" s="3"/>
      <c r="C15" s="101"/>
      <c r="D15" s="101"/>
      <c r="E15" s="101"/>
      <c r="F15" s="59"/>
      <c r="G15" s="59"/>
      <c r="H15" s="59"/>
      <c r="I15" s="237" t="s">
        <v>73</v>
      </c>
      <c r="J15" s="237"/>
      <c r="K15" s="60" t="s">
        <v>57</v>
      </c>
      <c r="L15" s="62" t="s">
        <v>19</v>
      </c>
      <c r="M15" s="59"/>
      <c r="N15" s="59"/>
      <c r="O15" s="59"/>
      <c r="P15" s="59"/>
      <c r="Q15" s="101"/>
      <c r="R15" s="101"/>
      <c r="S15" s="101"/>
      <c r="T15" s="19"/>
    </row>
    <row r="16" spans="2:20" ht="45.75" customHeight="1" x14ac:dyDescent="0.35">
      <c r="B16" s="3"/>
      <c r="C16" s="101"/>
      <c r="D16" s="101"/>
      <c r="E16" s="101"/>
      <c r="F16" s="55"/>
      <c r="G16" s="55"/>
      <c r="H16" s="55"/>
      <c r="I16" s="237" t="s">
        <v>71</v>
      </c>
      <c r="J16" s="237"/>
      <c r="K16" s="62" t="s">
        <v>375</v>
      </c>
      <c r="L16" s="62" t="s">
        <v>19</v>
      </c>
      <c r="M16" s="55"/>
      <c r="N16" s="55"/>
      <c r="O16" s="55"/>
      <c r="P16" s="55"/>
      <c r="Q16" s="101"/>
      <c r="R16" s="101"/>
      <c r="S16" s="101"/>
      <c r="T16" s="19"/>
    </row>
    <row r="17" spans="2:20" ht="45.75" customHeight="1" x14ac:dyDescent="0.35">
      <c r="B17" s="3"/>
      <c r="C17" s="101"/>
      <c r="D17" s="101"/>
      <c r="E17" s="101"/>
      <c r="F17" s="55"/>
      <c r="G17" s="55"/>
      <c r="H17" s="55"/>
      <c r="I17" s="237" t="s">
        <v>48</v>
      </c>
      <c r="J17" s="237"/>
      <c r="K17" s="62" t="s">
        <v>49</v>
      </c>
      <c r="L17" s="62" t="s">
        <v>19</v>
      </c>
      <c r="M17" s="55"/>
      <c r="N17" s="55"/>
      <c r="O17" s="55"/>
      <c r="P17" s="55"/>
      <c r="Q17" s="101"/>
      <c r="R17" s="101"/>
      <c r="S17" s="101"/>
      <c r="T17" s="19"/>
    </row>
    <row r="18" spans="2:20" ht="45.75" customHeight="1" x14ac:dyDescent="0.35">
      <c r="B18" s="3"/>
      <c r="C18" s="101"/>
      <c r="D18" s="101"/>
      <c r="E18" s="101"/>
      <c r="F18" s="55"/>
      <c r="G18" s="55"/>
      <c r="H18" s="55"/>
      <c r="I18" s="237" t="s">
        <v>76</v>
      </c>
      <c r="J18" s="237"/>
      <c r="K18" s="62" t="s">
        <v>372</v>
      </c>
      <c r="L18" s="161" t="s">
        <v>19</v>
      </c>
      <c r="M18" s="55"/>
      <c r="N18" s="55"/>
      <c r="O18" s="55"/>
      <c r="P18" s="55"/>
      <c r="Q18" s="101"/>
      <c r="R18" s="101"/>
      <c r="S18" s="101"/>
      <c r="T18" s="19"/>
    </row>
    <row r="19" spans="2:20" x14ac:dyDescent="0.35">
      <c r="B19" s="3"/>
      <c r="C19" s="101"/>
      <c r="D19" s="101"/>
      <c r="E19" s="101"/>
      <c r="F19" s="55"/>
      <c r="G19" s="55"/>
      <c r="H19" s="55"/>
      <c r="I19" s="55"/>
      <c r="J19" s="55"/>
      <c r="K19" s="55"/>
      <c r="L19" s="55"/>
      <c r="M19" s="55"/>
      <c r="N19" s="55"/>
      <c r="O19" s="55"/>
      <c r="P19" s="55"/>
      <c r="Q19" s="101"/>
      <c r="R19" s="101"/>
      <c r="S19" s="101"/>
      <c r="T19" s="19"/>
    </row>
    <row r="20" spans="2:20" x14ac:dyDescent="0.35">
      <c r="B20" s="3"/>
      <c r="C20" s="101"/>
      <c r="D20" s="101"/>
      <c r="E20" s="101"/>
      <c r="F20" s="55"/>
      <c r="G20" s="55"/>
      <c r="H20" s="55"/>
      <c r="I20" s="55"/>
      <c r="J20" s="55"/>
      <c r="K20" s="55"/>
      <c r="L20" s="55"/>
      <c r="M20" s="55"/>
      <c r="N20" s="55"/>
      <c r="O20" s="55"/>
      <c r="P20" s="55"/>
      <c r="Q20" s="101"/>
      <c r="R20" s="101"/>
      <c r="S20" s="101"/>
      <c r="T20" s="19"/>
    </row>
    <row r="21" spans="2:20" ht="51.75" customHeight="1" x14ac:dyDescent="0.35">
      <c r="B21" s="3"/>
      <c r="C21" s="101"/>
      <c r="D21" s="101"/>
      <c r="E21" s="101"/>
      <c r="F21" s="238" t="s">
        <v>51</v>
      </c>
      <c r="G21" s="238"/>
      <c r="H21" s="238"/>
      <c r="I21" s="239" t="s">
        <v>357</v>
      </c>
      <c r="J21" s="239"/>
      <c r="K21" s="239"/>
      <c r="L21" s="239"/>
      <c r="M21" s="239"/>
      <c r="N21" s="239"/>
      <c r="O21" s="239"/>
      <c r="P21" s="239"/>
      <c r="Q21" s="101"/>
      <c r="R21" s="101"/>
      <c r="S21" s="101"/>
      <c r="T21" s="19"/>
    </row>
    <row r="22" spans="2:20" ht="51.75" customHeight="1" x14ac:dyDescent="0.35">
      <c r="B22" s="3"/>
      <c r="C22" s="101"/>
      <c r="D22" s="101"/>
      <c r="E22" s="101"/>
      <c r="F22" s="238"/>
      <c r="G22" s="238"/>
      <c r="H22" s="238"/>
      <c r="I22" s="239"/>
      <c r="J22" s="239"/>
      <c r="K22" s="239"/>
      <c r="L22" s="239"/>
      <c r="M22" s="239"/>
      <c r="N22" s="239"/>
      <c r="O22" s="239"/>
      <c r="P22" s="239"/>
      <c r="Q22" s="101"/>
      <c r="R22" s="101"/>
      <c r="S22" s="101"/>
      <c r="T22" s="19"/>
    </row>
    <row r="23" spans="2:20" x14ac:dyDescent="0.35">
      <c r="B23" s="3"/>
      <c r="C23" s="101"/>
      <c r="D23" s="101"/>
      <c r="E23" s="101"/>
      <c r="F23" s="63"/>
      <c r="G23" s="63"/>
      <c r="H23" s="63"/>
      <c r="I23" s="63"/>
      <c r="J23" s="63" t="s">
        <v>52</v>
      </c>
      <c r="K23" s="63"/>
      <c r="L23" s="63"/>
      <c r="M23" s="63"/>
      <c r="N23" s="162"/>
      <c r="O23" s="162"/>
      <c r="P23" s="162"/>
      <c r="Q23" s="101"/>
      <c r="R23" s="101"/>
      <c r="S23" s="101"/>
      <c r="T23" s="19"/>
    </row>
    <row r="24" spans="2:20" x14ac:dyDescent="0.35">
      <c r="B24" s="3"/>
      <c r="C24" s="101"/>
      <c r="D24" s="101"/>
      <c r="E24" s="101"/>
      <c r="F24" s="239" t="s">
        <v>358</v>
      </c>
      <c r="G24" s="239"/>
      <c r="H24" s="239"/>
      <c r="I24" s="243" t="s">
        <v>53</v>
      </c>
      <c r="J24" s="245"/>
      <c r="K24" s="243"/>
      <c r="L24" s="245"/>
      <c r="M24" s="238" t="s">
        <v>15</v>
      </c>
      <c r="N24" s="238"/>
      <c r="O24" s="238"/>
      <c r="P24" s="238"/>
      <c r="Q24" s="101"/>
      <c r="R24" s="101"/>
      <c r="S24" s="19"/>
      <c r="T24" s="54"/>
    </row>
    <row r="25" spans="2:20" ht="127.5" customHeight="1" x14ac:dyDescent="0.35">
      <c r="B25" s="3"/>
      <c r="C25" s="101"/>
      <c r="D25" s="101"/>
      <c r="E25" s="101"/>
      <c r="F25" s="243" t="s">
        <v>55</v>
      </c>
      <c r="G25" s="245"/>
      <c r="H25" s="62" t="s">
        <v>56</v>
      </c>
      <c r="I25" s="256" t="s">
        <v>359</v>
      </c>
      <c r="J25" s="258"/>
      <c r="K25" s="62" t="s">
        <v>10</v>
      </c>
      <c r="L25" s="62" t="s">
        <v>11</v>
      </c>
      <c r="M25" s="238"/>
      <c r="N25" s="238"/>
      <c r="O25" s="238"/>
      <c r="P25" s="238"/>
      <c r="Q25" s="101"/>
      <c r="R25" s="101"/>
      <c r="S25" s="19"/>
      <c r="T25" s="54"/>
    </row>
    <row r="26" spans="2:20" ht="66.75" customHeight="1" x14ac:dyDescent="0.35">
      <c r="B26" s="3"/>
      <c r="C26" s="101"/>
      <c r="D26" s="101"/>
      <c r="E26" s="101"/>
      <c r="F26" s="250" t="s">
        <v>376</v>
      </c>
      <c r="G26" s="251"/>
      <c r="H26" s="66" t="s">
        <v>377</v>
      </c>
      <c r="I26" s="394" t="s">
        <v>378</v>
      </c>
      <c r="J26" s="395"/>
      <c r="K26" s="67">
        <v>41674</v>
      </c>
      <c r="L26" s="67">
        <v>41866</v>
      </c>
      <c r="M26" s="396"/>
      <c r="N26" s="396"/>
      <c r="O26" s="396"/>
      <c r="P26" s="396"/>
      <c r="Q26" s="101"/>
      <c r="R26" s="101"/>
      <c r="S26" s="19"/>
      <c r="T26" s="54"/>
    </row>
    <row r="27" spans="2:20" ht="66.75" customHeight="1" x14ac:dyDescent="0.35">
      <c r="B27" s="3"/>
      <c r="C27" s="101"/>
      <c r="D27" s="101"/>
      <c r="E27" s="101"/>
      <c r="F27" s="250" t="s">
        <v>379</v>
      </c>
      <c r="G27" s="251"/>
      <c r="H27" s="105" t="s">
        <v>377</v>
      </c>
      <c r="I27" s="394" t="s">
        <v>380</v>
      </c>
      <c r="J27" s="395"/>
      <c r="K27" s="67">
        <v>42248</v>
      </c>
      <c r="L27" s="67">
        <v>42353</v>
      </c>
      <c r="M27" s="396"/>
      <c r="N27" s="396"/>
      <c r="O27" s="396"/>
      <c r="P27" s="396"/>
      <c r="Q27" s="101"/>
      <c r="R27" s="101"/>
      <c r="S27" s="19"/>
      <c r="T27" s="54"/>
    </row>
    <row r="28" spans="2:20" ht="66.75" customHeight="1" x14ac:dyDescent="0.35">
      <c r="B28" s="3"/>
      <c r="C28" s="101"/>
      <c r="D28" s="101"/>
      <c r="E28" s="101"/>
      <c r="F28" s="250" t="s">
        <v>379</v>
      </c>
      <c r="G28" s="251"/>
      <c r="H28" s="105" t="s">
        <v>377</v>
      </c>
      <c r="I28" s="394" t="s">
        <v>381</v>
      </c>
      <c r="J28" s="395"/>
      <c r="K28" s="67">
        <v>42381</v>
      </c>
      <c r="L28" s="67">
        <v>42472</v>
      </c>
      <c r="M28" s="396"/>
      <c r="N28" s="396"/>
      <c r="O28" s="396"/>
      <c r="P28" s="396"/>
      <c r="Q28" s="101"/>
      <c r="R28" s="101"/>
      <c r="S28" s="19"/>
      <c r="T28" s="54"/>
    </row>
    <row r="29" spans="2:20" ht="66.75" customHeight="1" x14ac:dyDescent="0.35">
      <c r="B29" s="3"/>
      <c r="C29" s="101"/>
      <c r="D29" s="101"/>
      <c r="E29" s="101"/>
      <c r="F29" s="250" t="s">
        <v>382</v>
      </c>
      <c r="G29" s="251"/>
      <c r="H29" s="105" t="s">
        <v>383</v>
      </c>
      <c r="I29" s="394" t="s">
        <v>384</v>
      </c>
      <c r="J29" s="395"/>
      <c r="K29" s="67">
        <v>42475</v>
      </c>
      <c r="L29" s="67">
        <v>42544</v>
      </c>
      <c r="M29" s="396"/>
      <c r="N29" s="396"/>
      <c r="O29" s="396"/>
      <c r="P29" s="396"/>
      <c r="Q29" s="101"/>
      <c r="R29" s="101"/>
      <c r="S29" s="19"/>
      <c r="T29" s="54"/>
    </row>
    <row r="30" spans="2:20" ht="66.75" customHeight="1" x14ac:dyDescent="0.35">
      <c r="B30" s="3"/>
      <c r="C30" s="101"/>
      <c r="D30" s="101"/>
      <c r="E30" s="101"/>
      <c r="F30" s="250" t="s">
        <v>385</v>
      </c>
      <c r="G30" s="251"/>
      <c r="H30" s="66" t="s">
        <v>377</v>
      </c>
      <c r="I30" s="250" t="s">
        <v>386</v>
      </c>
      <c r="J30" s="251"/>
      <c r="K30" s="67">
        <v>42612</v>
      </c>
      <c r="L30" s="67">
        <v>42719</v>
      </c>
      <c r="M30" s="396"/>
      <c r="N30" s="396"/>
      <c r="O30" s="396"/>
      <c r="P30" s="396"/>
      <c r="Q30" s="101"/>
      <c r="R30" s="101"/>
      <c r="S30" s="19"/>
      <c r="T30" s="54"/>
    </row>
    <row r="31" spans="2:20" x14ac:dyDescent="0.35">
      <c r="B31" s="3"/>
      <c r="C31" s="101"/>
      <c r="D31" s="101"/>
      <c r="E31" s="101"/>
      <c r="F31" s="74"/>
      <c r="G31" s="75"/>
      <c r="H31" s="75"/>
      <c r="I31" s="262"/>
      <c r="J31" s="263"/>
      <c r="K31" s="397"/>
      <c r="L31" s="398"/>
      <c r="M31" s="399" t="s">
        <v>270</v>
      </c>
      <c r="N31" s="399"/>
      <c r="O31" s="399"/>
      <c r="P31" s="399"/>
      <c r="Q31" s="101"/>
      <c r="R31" s="101"/>
      <c r="S31" s="19"/>
      <c r="T31" s="54"/>
    </row>
    <row r="32" spans="2:20" x14ac:dyDescent="0.35">
      <c r="B32" s="3"/>
      <c r="C32" s="101"/>
      <c r="D32" s="101"/>
      <c r="E32" s="101"/>
      <c r="F32" s="101"/>
      <c r="G32" s="101"/>
      <c r="H32" s="101"/>
      <c r="I32" s="101"/>
      <c r="J32" s="101"/>
      <c r="K32" s="101"/>
      <c r="L32" s="101"/>
      <c r="M32" s="101"/>
      <c r="N32" s="101"/>
      <c r="O32" s="101"/>
      <c r="P32" s="101"/>
      <c r="Q32" s="101"/>
      <c r="R32" s="101"/>
      <c r="S32" s="101"/>
      <c r="T32" s="19"/>
    </row>
    <row r="33" spans="2:20" x14ac:dyDescent="0.35">
      <c r="B33" s="3"/>
      <c r="C33" s="101"/>
      <c r="D33" s="101"/>
      <c r="E33" s="101"/>
      <c r="F33" s="246" t="s">
        <v>61</v>
      </c>
      <c r="G33" s="247"/>
      <c r="H33" s="247"/>
      <c r="I33" s="248"/>
      <c r="J33" s="248"/>
      <c r="K33" s="248"/>
      <c r="L33" s="248"/>
      <c r="M33" s="247"/>
      <c r="N33" s="247"/>
      <c r="O33" s="247"/>
      <c r="P33" s="249"/>
      <c r="Q33" s="101"/>
      <c r="R33" s="101"/>
      <c r="S33" s="101"/>
      <c r="T33" s="19"/>
    </row>
    <row r="34" spans="2:20" ht="46.5" x14ac:dyDescent="0.35">
      <c r="B34" s="3"/>
      <c r="C34" s="101"/>
      <c r="D34" s="101"/>
      <c r="E34" s="101"/>
      <c r="F34" s="55"/>
      <c r="G34" s="55"/>
      <c r="H34" s="55"/>
      <c r="I34" s="62"/>
      <c r="J34" s="62"/>
      <c r="K34" s="62"/>
      <c r="L34" s="62" t="s">
        <v>45</v>
      </c>
      <c r="M34" s="55"/>
      <c r="N34" s="55"/>
      <c r="O34" s="55"/>
      <c r="P34" s="55"/>
      <c r="Q34" s="101"/>
      <c r="R34" s="101"/>
      <c r="S34" s="101"/>
      <c r="T34" s="19"/>
    </row>
    <row r="35" spans="2:20" ht="46.5" x14ac:dyDescent="0.35">
      <c r="B35" s="3"/>
      <c r="C35" s="101"/>
      <c r="D35" s="101"/>
      <c r="E35" s="101"/>
      <c r="F35" s="55"/>
      <c r="G35" s="55"/>
      <c r="H35" s="55"/>
      <c r="I35" s="237" t="s">
        <v>46</v>
      </c>
      <c r="J35" s="237"/>
      <c r="K35" s="62" t="s">
        <v>387</v>
      </c>
      <c r="L35" s="62"/>
      <c r="M35" s="55"/>
      <c r="N35" s="55"/>
      <c r="O35" s="55"/>
      <c r="P35" s="55"/>
      <c r="Q35" s="101"/>
      <c r="R35" s="101"/>
      <c r="S35" s="101"/>
      <c r="T35" s="19"/>
    </row>
    <row r="36" spans="2:20" ht="48" customHeight="1" x14ac:dyDescent="0.35">
      <c r="B36" s="3"/>
      <c r="C36" s="101"/>
      <c r="D36" s="101"/>
      <c r="E36" s="101"/>
      <c r="F36" s="55"/>
      <c r="G36" s="55"/>
      <c r="H36" s="55"/>
      <c r="I36" s="237" t="s">
        <v>77</v>
      </c>
      <c r="J36" s="237"/>
      <c r="K36" s="62" t="s">
        <v>388</v>
      </c>
      <c r="L36" s="62" t="s">
        <v>19</v>
      </c>
      <c r="M36" s="55"/>
      <c r="N36" s="55"/>
      <c r="O36" s="55"/>
      <c r="P36" s="55"/>
      <c r="Q36" s="101"/>
      <c r="R36" s="101"/>
      <c r="S36" s="101"/>
      <c r="T36" s="19"/>
    </row>
    <row r="37" spans="2:20" ht="48" customHeight="1" x14ac:dyDescent="0.35">
      <c r="B37" s="3"/>
      <c r="C37" s="101"/>
      <c r="D37" s="101"/>
      <c r="E37" s="101"/>
      <c r="F37" s="55"/>
      <c r="G37" s="55"/>
      <c r="H37" s="55"/>
      <c r="I37" s="237" t="s">
        <v>116</v>
      </c>
      <c r="J37" s="237"/>
      <c r="K37" s="62" t="s">
        <v>389</v>
      </c>
      <c r="L37" s="62" t="s">
        <v>19</v>
      </c>
      <c r="M37" s="55"/>
      <c r="N37" s="55"/>
      <c r="O37" s="55"/>
      <c r="P37" s="55"/>
      <c r="Q37" s="101"/>
      <c r="R37" s="101"/>
      <c r="S37" s="101"/>
      <c r="T37" s="19"/>
    </row>
    <row r="38" spans="2:20" ht="48" customHeight="1" x14ac:dyDescent="0.35">
      <c r="B38" s="3"/>
      <c r="C38" s="101"/>
      <c r="D38" s="101"/>
      <c r="E38" s="101"/>
      <c r="F38" s="55"/>
      <c r="G38" s="55"/>
      <c r="H38" s="55"/>
      <c r="I38" s="237" t="s">
        <v>48</v>
      </c>
      <c r="J38" s="237"/>
      <c r="K38" s="62" t="s">
        <v>49</v>
      </c>
      <c r="L38" s="62" t="s">
        <v>19</v>
      </c>
      <c r="M38" s="55"/>
      <c r="N38" s="55"/>
      <c r="O38" s="55"/>
      <c r="P38" s="55"/>
      <c r="Q38" s="101"/>
      <c r="R38" s="101"/>
      <c r="S38" s="101"/>
      <c r="T38" s="19"/>
    </row>
    <row r="39" spans="2:20" ht="48" customHeight="1" x14ac:dyDescent="0.35">
      <c r="B39" s="3"/>
      <c r="C39" s="101"/>
      <c r="D39" s="101"/>
      <c r="E39" s="101"/>
      <c r="F39" s="55"/>
      <c r="G39" s="55"/>
      <c r="H39" s="55"/>
      <c r="I39" s="237" t="s">
        <v>76</v>
      </c>
      <c r="J39" s="237"/>
      <c r="K39" s="62" t="s">
        <v>372</v>
      </c>
      <c r="L39" s="62" t="s">
        <v>19</v>
      </c>
      <c r="M39" s="55"/>
      <c r="N39" s="55"/>
      <c r="O39" s="55"/>
      <c r="P39" s="55"/>
      <c r="Q39" s="101"/>
      <c r="R39" s="101"/>
      <c r="S39" s="101"/>
      <c r="T39" s="19"/>
    </row>
    <row r="40" spans="2:20" x14ac:dyDescent="0.35">
      <c r="B40" s="3"/>
      <c r="C40" s="101"/>
      <c r="D40" s="101"/>
      <c r="E40" s="101"/>
      <c r="F40" s="77"/>
      <c r="G40" s="55"/>
      <c r="H40" s="55"/>
      <c r="I40" s="57"/>
      <c r="J40" s="57"/>
      <c r="K40" s="80"/>
      <c r="L40" s="57"/>
      <c r="M40" s="78"/>
      <c r="N40" s="55"/>
      <c r="O40" s="55"/>
      <c r="P40" s="79"/>
      <c r="Q40" s="101"/>
      <c r="R40" s="101"/>
      <c r="S40" s="101"/>
      <c r="T40" s="19"/>
    </row>
    <row r="41" spans="2:20" x14ac:dyDescent="0.35">
      <c r="B41" s="3"/>
      <c r="C41" s="101"/>
      <c r="D41" s="101"/>
      <c r="E41" s="101"/>
      <c r="F41" s="267" t="s">
        <v>51</v>
      </c>
      <c r="G41" s="268"/>
      <c r="H41" s="269"/>
      <c r="I41" s="273" t="s">
        <v>390</v>
      </c>
      <c r="J41" s="274"/>
      <c r="K41" s="274"/>
      <c r="L41" s="274"/>
      <c r="M41" s="274"/>
      <c r="N41" s="274"/>
      <c r="O41" s="274"/>
      <c r="P41" s="275"/>
      <c r="Q41" s="101"/>
      <c r="R41" s="101"/>
      <c r="S41" s="101"/>
      <c r="T41" s="19"/>
    </row>
    <row r="42" spans="2:20" ht="53.25" customHeight="1" x14ac:dyDescent="0.35">
      <c r="B42" s="3"/>
      <c r="C42" s="101"/>
      <c r="D42" s="101"/>
      <c r="E42" s="101"/>
      <c r="F42" s="270"/>
      <c r="G42" s="271"/>
      <c r="H42" s="272"/>
      <c r="I42" s="240"/>
      <c r="J42" s="241"/>
      <c r="K42" s="241"/>
      <c r="L42" s="241"/>
      <c r="M42" s="241"/>
      <c r="N42" s="241"/>
      <c r="O42" s="241"/>
      <c r="P42" s="242"/>
      <c r="Q42" s="101"/>
      <c r="R42" s="101"/>
      <c r="S42" s="101"/>
      <c r="T42" s="19"/>
    </row>
    <row r="43" spans="2:20" x14ac:dyDescent="0.35">
      <c r="B43" s="3"/>
      <c r="C43" s="101"/>
      <c r="D43" s="101"/>
      <c r="E43" s="101"/>
      <c r="F43" s="63"/>
      <c r="G43" s="63"/>
      <c r="H43" s="63"/>
      <c r="I43" s="63"/>
      <c r="J43" s="63" t="s">
        <v>52</v>
      </c>
      <c r="K43" s="63"/>
      <c r="L43" s="63"/>
      <c r="M43" s="63"/>
      <c r="N43" s="162"/>
      <c r="O43" s="162"/>
      <c r="P43" s="162"/>
      <c r="Q43" s="101"/>
      <c r="R43" s="101"/>
      <c r="S43" s="101"/>
      <c r="T43" s="19"/>
    </row>
    <row r="44" spans="2:20" x14ac:dyDescent="0.35">
      <c r="B44" s="3"/>
      <c r="C44" s="101"/>
      <c r="D44" s="101"/>
      <c r="E44" s="101"/>
      <c r="F44" s="240"/>
      <c r="G44" s="241"/>
      <c r="H44" s="242"/>
      <c r="I44" s="243" t="s">
        <v>53</v>
      </c>
      <c r="J44" s="245"/>
      <c r="K44" s="243"/>
      <c r="L44" s="245"/>
      <c r="M44" s="239"/>
      <c r="N44" s="239"/>
      <c r="O44" s="239"/>
      <c r="P44" s="239"/>
      <c r="Q44" s="101"/>
      <c r="R44" s="101"/>
      <c r="S44" s="101"/>
      <c r="T44" s="54"/>
    </row>
    <row r="45" spans="2:20" ht="74.25" customHeight="1" x14ac:dyDescent="0.35">
      <c r="B45" s="3"/>
      <c r="C45" s="101"/>
      <c r="D45" s="101"/>
      <c r="E45" s="101"/>
      <c r="F45" s="243" t="s">
        <v>55</v>
      </c>
      <c r="G45" s="245"/>
      <c r="H45" s="62" t="s">
        <v>56</v>
      </c>
      <c r="I45" s="243" t="s">
        <v>391</v>
      </c>
      <c r="J45" s="245"/>
      <c r="K45" s="62" t="s">
        <v>10</v>
      </c>
      <c r="L45" s="62" t="s">
        <v>11</v>
      </c>
      <c r="M45" s="238" t="s">
        <v>15</v>
      </c>
      <c r="N45" s="238"/>
      <c r="O45" s="238"/>
      <c r="P45" s="238"/>
      <c r="Q45" s="101"/>
      <c r="R45" s="101"/>
      <c r="S45" s="101"/>
      <c r="T45" s="54"/>
    </row>
    <row r="46" spans="2:20" ht="165" customHeight="1" x14ac:dyDescent="0.35">
      <c r="B46" s="3"/>
      <c r="C46" s="101"/>
      <c r="D46" s="101"/>
      <c r="E46" s="101"/>
      <c r="F46" s="250" t="s">
        <v>382</v>
      </c>
      <c r="G46" s="251"/>
      <c r="H46" s="66" t="s">
        <v>392</v>
      </c>
      <c r="I46" s="394" t="s">
        <v>393</v>
      </c>
      <c r="J46" s="395"/>
      <c r="K46" s="67">
        <v>42180</v>
      </c>
      <c r="L46" s="67">
        <v>42244</v>
      </c>
      <c r="M46" s="400"/>
      <c r="N46" s="400"/>
      <c r="O46" s="400"/>
      <c r="P46" s="400"/>
      <c r="Q46" s="101"/>
      <c r="R46" s="101"/>
      <c r="S46" s="101"/>
      <c r="T46" s="54"/>
    </row>
    <row r="47" spans="2:20" ht="183.75" customHeight="1" x14ac:dyDescent="0.35">
      <c r="B47" s="3"/>
      <c r="C47" s="101"/>
      <c r="D47" s="101"/>
      <c r="E47" s="101"/>
      <c r="F47" s="250" t="s">
        <v>394</v>
      </c>
      <c r="G47" s="251"/>
      <c r="H47" s="66" t="s">
        <v>392</v>
      </c>
      <c r="I47" s="394" t="s">
        <v>395</v>
      </c>
      <c r="J47" s="395"/>
      <c r="K47" s="67">
        <v>42729</v>
      </c>
      <c r="L47" s="67">
        <v>42544</v>
      </c>
      <c r="M47" s="400"/>
      <c r="N47" s="400"/>
      <c r="O47" s="400"/>
      <c r="P47" s="400"/>
      <c r="Q47" s="101"/>
      <c r="R47" s="101"/>
      <c r="S47" s="101"/>
      <c r="T47" s="54"/>
    </row>
    <row r="48" spans="2:20" x14ac:dyDescent="0.35">
      <c r="B48" s="3"/>
      <c r="C48" s="101"/>
      <c r="D48" s="101"/>
      <c r="E48" s="101"/>
      <c r="F48" s="74"/>
      <c r="G48" s="75"/>
      <c r="H48" s="75"/>
      <c r="I48" s="262"/>
      <c r="J48" s="263"/>
      <c r="K48" s="401"/>
      <c r="L48" s="402"/>
      <c r="M48" s="399" t="s">
        <v>270</v>
      </c>
      <c r="N48" s="399"/>
      <c r="O48" s="399"/>
      <c r="P48" s="399"/>
      <c r="Q48" s="101"/>
      <c r="R48" s="101"/>
      <c r="S48" s="101"/>
      <c r="T48" s="54"/>
    </row>
    <row r="49" spans="2:20" x14ac:dyDescent="0.35">
      <c r="B49" s="3"/>
      <c r="C49" s="101"/>
      <c r="D49" s="101"/>
      <c r="E49" s="101"/>
      <c r="F49" s="82"/>
      <c r="G49" s="82"/>
      <c r="H49" s="82"/>
      <c r="I49" s="83"/>
      <c r="J49" s="83"/>
      <c r="K49" s="84"/>
      <c r="L49" s="85"/>
      <c r="M49" s="85"/>
      <c r="N49" s="85"/>
      <c r="O49" s="85"/>
      <c r="P49" s="85"/>
      <c r="Q49" s="101"/>
      <c r="R49" s="101"/>
      <c r="S49" s="101"/>
      <c r="T49" s="19"/>
    </row>
    <row r="50" spans="2:20" x14ac:dyDescent="0.35">
      <c r="B50" s="3"/>
      <c r="C50" s="101"/>
      <c r="D50" s="101"/>
      <c r="E50" s="101"/>
      <c r="F50" s="246" t="s">
        <v>62</v>
      </c>
      <c r="G50" s="247"/>
      <c r="H50" s="247"/>
      <c r="I50" s="248"/>
      <c r="J50" s="248"/>
      <c r="K50" s="248"/>
      <c r="L50" s="248"/>
      <c r="M50" s="247"/>
      <c r="N50" s="247"/>
      <c r="O50" s="247"/>
      <c r="P50" s="249"/>
      <c r="Q50" s="101"/>
      <c r="R50" s="101"/>
      <c r="S50" s="101"/>
      <c r="T50" s="19"/>
    </row>
    <row r="51" spans="2:20" ht="46.5" x14ac:dyDescent="0.35">
      <c r="B51" s="3"/>
      <c r="C51" s="101"/>
      <c r="D51" s="101"/>
      <c r="E51" s="101"/>
      <c r="F51" s="55"/>
      <c r="G51" s="55"/>
      <c r="H51" s="55"/>
      <c r="I51" s="243"/>
      <c r="J51" s="245"/>
      <c r="K51" s="62"/>
      <c r="L51" s="62" t="s">
        <v>45</v>
      </c>
      <c r="M51" s="55"/>
      <c r="N51" s="55"/>
      <c r="O51" s="55"/>
      <c r="P51" s="55"/>
      <c r="Q51" s="101"/>
      <c r="R51" s="101"/>
      <c r="S51" s="101"/>
      <c r="T51" s="19"/>
    </row>
    <row r="52" spans="2:20" ht="46.5" x14ac:dyDescent="0.35">
      <c r="B52" s="3"/>
      <c r="C52" s="101"/>
      <c r="D52" s="101"/>
      <c r="E52" s="101"/>
      <c r="F52" s="55"/>
      <c r="G52" s="55"/>
      <c r="H52" s="55"/>
      <c r="I52" s="237" t="s">
        <v>46</v>
      </c>
      <c r="J52" s="237"/>
      <c r="K52" s="60" t="s">
        <v>396</v>
      </c>
      <c r="L52" s="62"/>
      <c r="M52" s="55"/>
      <c r="N52" s="55"/>
      <c r="O52" s="55"/>
      <c r="P52" s="55"/>
      <c r="Q52" s="101"/>
      <c r="R52" s="101"/>
      <c r="S52" s="101"/>
      <c r="T52" s="19"/>
    </row>
    <row r="53" spans="2:20" x14ac:dyDescent="0.35">
      <c r="B53" s="3"/>
      <c r="C53" s="101"/>
      <c r="D53" s="101"/>
      <c r="E53" s="101"/>
      <c r="F53" s="55"/>
      <c r="G53" s="55"/>
      <c r="H53" s="55"/>
      <c r="I53" s="237" t="s">
        <v>360</v>
      </c>
      <c r="J53" s="237"/>
      <c r="K53" s="60" t="s">
        <v>57</v>
      </c>
      <c r="L53" s="62" t="s">
        <v>19</v>
      </c>
      <c r="M53" s="55"/>
      <c r="N53" s="55"/>
      <c r="O53" s="55"/>
      <c r="P53" s="55"/>
      <c r="Q53" s="101"/>
      <c r="R53" s="101"/>
      <c r="S53" s="101"/>
      <c r="T53" s="19"/>
    </row>
    <row r="54" spans="2:20" ht="46.5" x14ac:dyDescent="0.35">
      <c r="B54" s="3"/>
      <c r="C54" s="101"/>
      <c r="D54" s="101"/>
      <c r="E54" s="101"/>
      <c r="F54" s="55"/>
      <c r="G54" s="55"/>
      <c r="H54" s="55"/>
      <c r="I54" s="331" t="s">
        <v>81</v>
      </c>
      <c r="J54" s="332"/>
      <c r="K54" s="60" t="s">
        <v>397</v>
      </c>
      <c r="L54" s="62" t="s">
        <v>19</v>
      </c>
      <c r="M54" s="55"/>
      <c r="N54" s="55"/>
      <c r="O54" s="55"/>
      <c r="P54" s="55"/>
      <c r="Q54" s="101"/>
      <c r="R54" s="101"/>
      <c r="S54" s="101"/>
      <c r="T54" s="19"/>
    </row>
    <row r="55" spans="2:20" x14ac:dyDescent="0.35">
      <c r="B55" s="3"/>
      <c r="C55" s="101"/>
      <c r="D55" s="101"/>
      <c r="E55" s="101"/>
      <c r="F55" s="55"/>
      <c r="G55" s="55"/>
      <c r="H55" s="55"/>
      <c r="I55" s="237" t="s">
        <v>361</v>
      </c>
      <c r="J55" s="237"/>
      <c r="K55" s="62" t="s">
        <v>398</v>
      </c>
      <c r="L55" s="62" t="s">
        <v>19</v>
      </c>
      <c r="M55" s="55"/>
      <c r="N55" s="55"/>
      <c r="O55" s="55"/>
      <c r="P55" s="55"/>
      <c r="Q55" s="101"/>
      <c r="R55" s="101"/>
      <c r="S55" s="101"/>
      <c r="T55" s="19"/>
    </row>
    <row r="56" spans="2:20" x14ac:dyDescent="0.35">
      <c r="B56" s="3"/>
      <c r="C56" s="101"/>
      <c r="D56" s="101"/>
      <c r="E56" s="101"/>
      <c r="F56" s="55"/>
      <c r="G56" s="55"/>
      <c r="H56" s="55"/>
      <c r="I56" s="237" t="s">
        <v>356</v>
      </c>
      <c r="J56" s="237"/>
      <c r="K56" s="62" t="s">
        <v>49</v>
      </c>
      <c r="L56" s="62" t="s">
        <v>19</v>
      </c>
      <c r="M56" s="55"/>
      <c r="N56" s="55"/>
      <c r="O56" s="55"/>
      <c r="P56" s="55"/>
      <c r="Q56" s="101"/>
      <c r="R56" s="101"/>
      <c r="S56" s="101"/>
      <c r="T56" s="19"/>
    </row>
    <row r="57" spans="2:20" x14ac:dyDescent="0.35">
      <c r="B57" s="3"/>
      <c r="C57" s="101"/>
      <c r="D57" s="101"/>
      <c r="E57" s="101"/>
      <c r="F57" s="55"/>
      <c r="G57" s="55"/>
      <c r="H57" s="55"/>
      <c r="I57" s="237" t="s">
        <v>245</v>
      </c>
      <c r="J57" s="237"/>
      <c r="K57" s="62" t="s">
        <v>372</v>
      </c>
      <c r="L57" s="62" t="s">
        <v>19</v>
      </c>
      <c r="M57" s="55"/>
      <c r="N57" s="55"/>
      <c r="O57" s="55"/>
      <c r="P57" s="55"/>
      <c r="Q57" s="101"/>
      <c r="R57" s="101"/>
      <c r="S57" s="101"/>
      <c r="T57" s="19"/>
    </row>
    <row r="58" spans="2:20" x14ac:dyDescent="0.35">
      <c r="B58" s="3"/>
      <c r="C58" s="101"/>
      <c r="D58" s="101"/>
      <c r="E58" s="101"/>
      <c r="F58" s="77"/>
      <c r="G58" s="55"/>
      <c r="H58" s="55"/>
      <c r="I58" s="57"/>
      <c r="J58" s="57"/>
      <c r="K58" s="80"/>
      <c r="L58" s="57"/>
      <c r="M58" s="78"/>
      <c r="N58" s="55"/>
      <c r="O58" s="55"/>
      <c r="P58" s="79"/>
      <c r="Q58" s="101"/>
      <c r="R58" s="101"/>
      <c r="S58" s="101"/>
      <c r="T58" s="19"/>
    </row>
    <row r="59" spans="2:20" x14ac:dyDescent="0.35">
      <c r="B59" s="3"/>
      <c r="C59" s="101"/>
      <c r="D59" s="101"/>
      <c r="E59" s="101"/>
      <c r="F59" s="267" t="s">
        <v>51</v>
      </c>
      <c r="G59" s="268"/>
      <c r="H59" s="269"/>
      <c r="I59" s="273" t="s">
        <v>118</v>
      </c>
      <c r="J59" s="274"/>
      <c r="K59" s="274"/>
      <c r="L59" s="274"/>
      <c r="M59" s="274"/>
      <c r="N59" s="274"/>
      <c r="O59" s="274"/>
      <c r="P59" s="275"/>
      <c r="Q59" s="101"/>
      <c r="R59" s="101"/>
      <c r="S59" s="101"/>
      <c r="T59" s="19"/>
    </row>
    <row r="60" spans="2:20" ht="51.75" customHeight="1" x14ac:dyDescent="0.35">
      <c r="B60" s="3"/>
      <c r="C60" s="101"/>
      <c r="D60" s="101"/>
      <c r="E60" s="101"/>
      <c r="F60" s="270"/>
      <c r="G60" s="271"/>
      <c r="H60" s="272"/>
      <c r="I60" s="240"/>
      <c r="J60" s="241"/>
      <c r="K60" s="241"/>
      <c r="L60" s="241"/>
      <c r="M60" s="241"/>
      <c r="N60" s="241"/>
      <c r="O60" s="241"/>
      <c r="P60" s="242"/>
      <c r="Q60" s="101"/>
      <c r="R60" s="101"/>
      <c r="S60" s="101"/>
      <c r="T60" s="19"/>
    </row>
    <row r="61" spans="2:20" ht="14.25" customHeight="1" x14ac:dyDescent="0.35">
      <c r="B61" s="3"/>
      <c r="C61" s="101"/>
      <c r="D61" s="101"/>
      <c r="E61" s="101"/>
      <c r="F61" s="63"/>
      <c r="G61" s="63"/>
      <c r="H61" s="63"/>
      <c r="I61" s="63"/>
      <c r="J61" s="63" t="s">
        <v>52</v>
      </c>
      <c r="K61" s="63"/>
      <c r="L61" s="63"/>
      <c r="M61" s="63"/>
      <c r="N61" s="162"/>
      <c r="O61" s="162"/>
      <c r="P61" s="162"/>
      <c r="Q61" s="101"/>
      <c r="R61" s="101"/>
      <c r="S61" s="101"/>
      <c r="T61" s="19"/>
    </row>
    <row r="62" spans="2:20" x14ac:dyDescent="0.35">
      <c r="B62" s="3"/>
      <c r="C62" s="101"/>
      <c r="D62" s="101"/>
      <c r="E62" s="101"/>
      <c r="F62" s="240"/>
      <c r="G62" s="241"/>
      <c r="H62" s="242"/>
      <c r="I62" s="243" t="s">
        <v>53</v>
      </c>
      <c r="J62" s="245"/>
      <c r="K62" s="243"/>
      <c r="L62" s="245"/>
      <c r="M62" s="239"/>
      <c r="N62" s="239"/>
      <c r="O62" s="239"/>
      <c r="P62" s="239"/>
      <c r="Q62" s="101"/>
      <c r="R62" s="101"/>
      <c r="S62" s="19"/>
      <c r="T62" s="54"/>
    </row>
    <row r="63" spans="2:20" ht="46.5" x14ac:dyDescent="0.35">
      <c r="B63" s="3"/>
      <c r="C63" s="101"/>
      <c r="D63" s="101"/>
      <c r="E63" s="101"/>
      <c r="F63" s="243" t="s">
        <v>55</v>
      </c>
      <c r="G63" s="245"/>
      <c r="H63" s="62" t="s">
        <v>56</v>
      </c>
      <c r="I63" s="243" t="s">
        <v>399</v>
      </c>
      <c r="J63" s="245"/>
      <c r="K63" s="62" t="s">
        <v>10</v>
      </c>
      <c r="L63" s="62" t="s">
        <v>11</v>
      </c>
      <c r="M63" s="238" t="s">
        <v>15</v>
      </c>
      <c r="N63" s="238"/>
      <c r="O63" s="238"/>
      <c r="P63" s="238"/>
      <c r="Q63" s="101"/>
      <c r="R63" s="101"/>
      <c r="S63" s="19"/>
      <c r="T63" s="54"/>
    </row>
    <row r="64" spans="2:20" ht="48" customHeight="1" x14ac:dyDescent="0.35">
      <c r="B64" s="3"/>
      <c r="C64" s="101"/>
      <c r="D64" s="101"/>
      <c r="E64" s="101"/>
      <c r="F64" s="250" t="s">
        <v>442</v>
      </c>
      <c r="G64" s="251"/>
      <c r="H64" s="66" t="s">
        <v>443</v>
      </c>
      <c r="I64" s="250" t="s">
        <v>444</v>
      </c>
      <c r="J64" s="251"/>
      <c r="K64" s="67">
        <v>41674</v>
      </c>
      <c r="L64" s="67">
        <v>42231</v>
      </c>
      <c r="M64" s="400"/>
      <c r="N64" s="400"/>
      <c r="O64" s="400"/>
      <c r="P64" s="400"/>
      <c r="Q64" s="101"/>
      <c r="R64" s="101"/>
      <c r="S64" s="19"/>
      <c r="T64" s="54"/>
    </row>
    <row r="65" spans="2:20" ht="48" customHeight="1" x14ac:dyDescent="0.35">
      <c r="B65" s="3"/>
      <c r="C65" s="101"/>
      <c r="D65" s="101"/>
      <c r="E65" s="101"/>
      <c r="F65" s="250" t="s">
        <v>442</v>
      </c>
      <c r="G65" s="251"/>
      <c r="H65" s="66" t="s">
        <v>443</v>
      </c>
      <c r="I65" s="250" t="s">
        <v>444</v>
      </c>
      <c r="J65" s="251"/>
      <c r="K65" s="67">
        <v>42053</v>
      </c>
      <c r="L65" s="67">
        <v>42244</v>
      </c>
      <c r="M65" s="400"/>
      <c r="N65" s="400"/>
      <c r="O65" s="400"/>
      <c r="P65" s="400"/>
      <c r="Q65" s="101"/>
      <c r="R65" s="101"/>
      <c r="S65" s="19"/>
      <c r="T65" s="54"/>
    </row>
    <row r="66" spans="2:20" ht="48" customHeight="1" x14ac:dyDescent="0.35">
      <c r="B66" s="3"/>
      <c r="C66" s="101"/>
      <c r="D66" s="101"/>
      <c r="E66" s="101"/>
      <c r="F66" s="250" t="s">
        <v>382</v>
      </c>
      <c r="G66" s="251"/>
      <c r="H66" s="66" t="s">
        <v>443</v>
      </c>
      <c r="I66" s="250" t="s">
        <v>444</v>
      </c>
      <c r="J66" s="251"/>
      <c r="K66" s="67">
        <v>41934</v>
      </c>
      <c r="L66" s="67">
        <v>42027</v>
      </c>
      <c r="M66" s="400"/>
      <c r="N66" s="400"/>
      <c r="O66" s="400"/>
      <c r="P66" s="400"/>
      <c r="Q66" s="101"/>
      <c r="R66" s="101"/>
      <c r="S66" s="19"/>
      <c r="T66" s="54"/>
    </row>
    <row r="67" spans="2:20" x14ac:dyDescent="0.35">
      <c r="B67" s="3"/>
      <c r="C67" s="101"/>
      <c r="D67" s="101"/>
      <c r="E67" s="101"/>
      <c r="F67" s="74"/>
      <c r="G67" s="75"/>
      <c r="H67" s="75"/>
      <c r="I67" s="262"/>
      <c r="J67" s="263"/>
      <c r="K67" s="401"/>
      <c r="L67" s="402"/>
      <c r="M67" s="399" t="s">
        <v>270</v>
      </c>
      <c r="N67" s="399"/>
      <c r="O67" s="399"/>
      <c r="P67" s="399"/>
      <c r="Q67" s="101"/>
      <c r="R67" s="101"/>
      <c r="S67" s="19"/>
      <c r="T67" s="54"/>
    </row>
    <row r="68" spans="2:20" x14ac:dyDescent="0.35">
      <c r="B68" s="3"/>
      <c r="C68" s="101"/>
      <c r="D68" s="101"/>
      <c r="E68" s="101"/>
      <c r="F68" s="82"/>
      <c r="G68" s="82"/>
      <c r="H68" s="82"/>
      <c r="I68" s="83"/>
      <c r="J68" s="83"/>
      <c r="K68" s="84"/>
      <c r="L68" s="85"/>
      <c r="M68" s="85"/>
      <c r="N68" s="85"/>
      <c r="O68" s="85"/>
      <c r="P68" s="85"/>
      <c r="Q68" s="101"/>
      <c r="R68" s="101"/>
      <c r="S68" s="101"/>
      <c r="T68" s="19"/>
    </row>
    <row r="69" spans="2:20" x14ac:dyDescent="0.35">
      <c r="B69" s="3"/>
      <c r="C69" s="101"/>
      <c r="D69" s="101"/>
      <c r="E69" s="101"/>
      <c r="F69" s="82"/>
      <c r="G69" s="82"/>
      <c r="H69" s="82"/>
      <c r="I69" s="83"/>
      <c r="J69" s="83"/>
      <c r="K69" s="84"/>
      <c r="L69" s="85"/>
      <c r="M69" s="85"/>
      <c r="N69" s="85"/>
      <c r="O69" s="85"/>
      <c r="P69" s="85"/>
      <c r="Q69" s="101"/>
      <c r="R69" s="101"/>
      <c r="S69" s="101"/>
      <c r="T69" s="19"/>
    </row>
    <row r="70" spans="2:20" x14ac:dyDescent="0.35">
      <c r="B70" s="3"/>
      <c r="C70" s="101"/>
      <c r="D70" s="101"/>
      <c r="E70" s="101"/>
      <c r="F70" s="82"/>
      <c r="G70" s="82"/>
      <c r="H70" s="82"/>
      <c r="I70" s="83"/>
      <c r="J70" s="83"/>
      <c r="K70" s="84"/>
      <c r="L70" s="85"/>
      <c r="M70" s="85"/>
      <c r="N70" s="85"/>
      <c r="O70" s="85"/>
      <c r="P70" s="85"/>
      <c r="Q70" s="101"/>
      <c r="R70" s="101"/>
      <c r="S70" s="101"/>
      <c r="T70" s="19"/>
    </row>
    <row r="71" spans="2:20" ht="24" thickBot="1" x14ac:dyDescent="0.4">
      <c r="B71" s="3"/>
      <c r="C71" s="101"/>
      <c r="D71" s="101"/>
      <c r="E71" s="101"/>
      <c r="F71" s="101"/>
      <c r="G71" s="101"/>
      <c r="H71" s="101"/>
      <c r="I71" s="101"/>
      <c r="J71" s="101"/>
      <c r="K71" s="101"/>
      <c r="L71" s="101"/>
      <c r="M71" s="101"/>
      <c r="N71" s="101"/>
      <c r="O71" s="101"/>
      <c r="P71" s="101"/>
      <c r="Q71" s="101"/>
      <c r="R71" s="101"/>
      <c r="S71" s="101"/>
      <c r="T71" s="19"/>
    </row>
    <row r="72" spans="2:20" ht="41.25" customHeight="1" thickBot="1" x14ac:dyDescent="0.4">
      <c r="B72" s="383" t="s">
        <v>270</v>
      </c>
      <c r="C72" s="384"/>
      <c r="D72" s="384"/>
      <c r="E72" s="384"/>
      <c r="F72" s="384"/>
      <c r="G72" s="384"/>
      <c r="H72" s="384"/>
      <c r="I72" s="384"/>
      <c r="J72" s="384"/>
      <c r="K72" s="384"/>
      <c r="L72" s="384"/>
      <c r="M72" s="384"/>
      <c r="N72" s="384"/>
      <c r="O72" s="384"/>
      <c r="P72" s="384"/>
      <c r="Q72" s="384"/>
      <c r="R72" s="384"/>
      <c r="S72" s="384"/>
      <c r="T72" s="385"/>
    </row>
    <row r="73" spans="2:20" x14ac:dyDescent="0.35">
      <c r="B73" s="228" t="s">
        <v>27</v>
      </c>
      <c r="C73" s="229"/>
      <c r="D73" s="229"/>
      <c r="E73" s="229"/>
      <c r="F73" s="229"/>
      <c r="G73" s="229"/>
      <c r="H73" s="229"/>
      <c r="I73" s="229"/>
      <c r="J73" s="229"/>
      <c r="K73" s="229"/>
      <c r="L73" s="229"/>
      <c r="M73" s="229"/>
      <c r="N73" s="229"/>
      <c r="O73" s="229"/>
      <c r="P73" s="229"/>
      <c r="Q73" s="229"/>
      <c r="R73" s="229"/>
      <c r="S73" s="229"/>
      <c r="T73" s="230"/>
    </row>
    <row r="74" spans="2:20" ht="24" thickBot="1" x14ac:dyDescent="0.4">
      <c r="B74" s="231"/>
      <c r="C74" s="232"/>
      <c r="D74" s="232"/>
      <c r="E74" s="232"/>
      <c r="F74" s="232"/>
      <c r="G74" s="232"/>
      <c r="H74" s="232"/>
      <c r="I74" s="232"/>
      <c r="J74" s="232"/>
      <c r="K74" s="232"/>
      <c r="L74" s="232"/>
      <c r="M74" s="232"/>
      <c r="N74" s="232"/>
      <c r="O74" s="232"/>
      <c r="P74" s="232"/>
      <c r="Q74" s="232"/>
      <c r="R74" s="232"/>
      <c r="S74" s="232"/>
      <c r="T74" s="233"/>
    </row>
    <row r="75" spans="2:20" customFormat="1" ht="24" thickBot="1" x14ac:dyDescent="0.3">
      <c r="B75" s="293"/>
      <c r="C75" s="294"/>
      <c r="D75" s="294"/>
      <c r="E75" s="294"/>
      <c r="F75" s="294"/>
      <c r="G75" s="294"/>
      <c r="H75" s="294"/>
      <c r="I75" s="294"/>
      <c r="J75" s="295"/>
      <c r="K75" s="391">
        <v>1000000000</v>
      </c>
      <c r="L75" s="392"/>
      <c r="M75" s="392"/>
      <c r="N75" s="393"/>
      <c r="O75" s="179" t="s">
        <v>19</v>
      </c>
      <c r="P75" s="279"/>
      <c r="Q75" s="280"/>
      <c r="R75" s="281"/>
      <c r="S75" s="1"/>
      <c r="T75" s="16"/>
    </row>
    <row r="76" spans="2:20" customFormat="1" x14ac:dyDescent="0.25">
      <c r="B76" s="387" t="s">
        <v>40</v>
      </c>
      <c r="C76" s="286"/>
      <c r="D76" s="287"/>
      <c r="E76" s="41" t="s">
        <v>41</v>
      </c>
      <c r="F76" s="288" t="str">
        <f>E5</f>
        <v>INTERVENTORIA Y CONSTRUCIVILES S.A.S</v>
      </c>
      <c r="G76" s="288"/>
      <c r="H76" s="288"/>
      <c r="I76" s="36">
        <v>0.9</v>
      </c>
      <c r="J76" s="42"/>
      <c r="K76" s="357"/>
      <c r="L76" s="358"/>
      <c r="M76" s="358"/>
      <c r="N76" s="359"/>
      <c r="O76" s="179" t="s">
        <v>19</v>
      </c>
      <c r="P76" s="279"/>
      <c r="Q76" s="280"/>
      <c r="R76" s="281"/>
      <c r="S76" s="1"/>
      <c r="T76" s="16"/>
    </row>
    <row r="77" spans="2:20" customFormat="1" x14ac:dyDescent="0.25">
      <c r="B77" s="388" t="s">
        <v>42</v>
      </c>
      <c r="C77" s="288"/>
      <c r="D77" s="288"/>
      <c r="E77" s="41" t="s">
        <v>43</v>
      </c>
      <c r="F77" s="288"/>
      <c r="G77" s="288"/>
      <c r="H77" s="288"/>
      <c r="I77" s="36"/>
      <c r="J77" s="42"/>
      <c r="K77" s="357"/>
      <c r="L77" s="358"/>
      <c r="M77" s="358"/>
      <c r="N77" s="359"/>
      <c r="O77" s="167"/>
      <c r="P77" s="279"/>
      <c r="Q77" s="280"/>
      <c r="R77" s="281"/>
      <c r="S77" s="1"/>
      <c r="T77" s="16"/>
    </row>
    <row r="78" spans="2:20" customFormat="1" ht="24" thickBot="1" x14ac:dyDescent="0.3">
      <c r="B78" s="388" t="s">
        <v>42</v>
      </c>
      <c r="C78" s="288"/>
      <c r="D78" s="288"/>
      <c r="E78" s="41" t="s">
        <v>43</v>
      </c>
      <c r="F78" s="288"/>
      <c r="G78" s="288"/>
      <c r="H78" s="288"/>
      <c r="I78" s="41"/>
      <c r="J78" s="42"/>
      <c r="K78" s="131"/>
      <c r="L78" s="132"/>
      <c r="M78" s="132"/>
      <c r="N78" s="133"/>
      <c r="O78" s="167"/>
      <c r="P78" s="279"/>
      <c r="Q78" s="280"/>
      <c r="R78" s="281"/>
      <c r="S78" s="1"/>
      <c r="T78" s="16"/>
    </row>
    <row r="79" spans="2:20" customFormat="1" x14ac:dyDescent="0.25">
      <c r="B79" s="303" t="s">
        <v>67</v>
      </c>
      <c r="C79" s="304"/>
      <c r="D79" s="304"/>
      <c r="E79" s="304"/>
      <c r="F79" s="304"/>
      <c r="G79" s="304"/>
      <c r="H79" s="304"/>
      <c r="I79" s="304"/>
      <c r="J79" s="305"/>
      <c r="K79" s="357"/>
      <c r="L79" s="358"/>
      <c r="M79" s="358"/>
      <c r="N79" s="359"/>
      <c r="O79" s="179" t="s">
        <v>19</v>
      </c>
      <c r="P79" s="279"/>
      <c r="Q79" s="280"/>
      <c r="R79" s="281"/>
      <c r="S79" s="1"/>
      <c r="T79" s="16"/>
    </row>
    <row r="80" spans="2:20" customFormat="1" x14ac:dyDescent="0.25">
      <c r="B80" s="303" t="s">
        <v>39</v>
      </c>
      <c r="C80" s="304"/>
      <c r="D80" s="304"/>
      <c r="E80" s="304"/>
      <c r="F80" s="304"/>
      <c r="G80" s="304"/>
      <c r="H80" s="304"/>
      <c r="I80" s="304"/>
      <c r="J80" s="305"/>
      <c r="K80" s="340"/>
      <c r="L80" s="340"/>
      <c r="M80" s="340"/>
      <c r="N80" s="340"/>
      <c r="O80" s="167"/>
      <c r="P80" s="279"/>
      <c r="Q80" s="280"/>
      <c r="R80" s="281"/>
      <c r="S80" s="1"/>
      <c r="T80" s="16"/>
    </row>
    <row r="81" spans="2:46" customFormat="1" x14ac:dyDescent="0.25">
      <c r="B81" s="303" t="s">
        <v>1</v>
      </c>
      <c r="C81" s="304"/>
      <c r="D81" s="304"/>
      <c r="E81" s="304"/>
      <c r="F81" s="304"/>
      <c r="G81" s="304"/>
      <c r="H81" s="304"/>
      <c r="I81" s="304"/>
      <c r="J81" s="305"/>
      <c r="K81" s="340"/>
      <c r="L81" s="340"/>
      <c r="M81" s="340"/>
      <c r="N81" s="340"/>
      <c r="O81" s="168"/>
      <c r="P81" s="282"/>
      <c r="Q81" s="283"/>
      <c r="R81" s="284"/>
      <c r="S81" s="1"/>
      <c r="T81" s="17"/>
    </row>
    <row r="82" spans="2:46" customFormat="1" ht="12.75" customHeight="1" x14ac:dyDescent="0.25">
      <c r="B82" s="94"/>
      <c r="C82" s="95"/>
      <c r="D82" s="95"/>
      <c r="E82" s="95"/>
      <c r="F82" s="95"/>
      <c r="G82" s="95"/>
      <c r="H82" s="95"/>
      <c r="I82" s="95"/>
      <c r="J82" s="96"/>
      <c r="K82" s="97"/>
      <c r="L82" s="97"/>
      <c r="M82" s="97"/>
      <c r="N82" s="97"/>
      <c r="O82" s="98"/>
      <c r="P82" s="38"/>
      <c r="Q82" s="39"/>
      <c r="R82" s="40"/>
      <c r="S82" s="1"/>
      <c r="T82" s="17"/>
    </row>
    <row r="83" spans="2:46" x14ac:dyDescent="0.35">
      <c r="B83" s="52"/>
      <c r="C83" s="53"/>
      <c r="D83" s="53"/>
      <c r="E83" s="53"/>
      <c r="F83" s="53"/>
      <c r="G83" s="53"/>
      <c r="H83" s="53"/>
      <c r="I83" s="53"/>
      <c r="J83" s="53"/>
      <c r="K83" s="53"/>
      <c r="L83" s="53"/>
      <c r="M83" s="53"/>
      <c r="N83" s="53"/>
      <c r="O83" s="53"/>
      <c r="P83" s="53"/>
      <c r="Q83" s="53"/>
      <c r="R83" s="53"/>
      <c r="S83" s="53"/>
      <c r="T83" s="54"/>
    </row>
    <row r="84" spans="2:46" x14ac:dyDescent="0.35">
      <c r="B84" s="52"/>
      <c r="C84" s="53"/>
      <c r="D84" s="53"/>
      <c r="E84" s="53"/>
      <c r="F84" s="53"/>
      <c r="G84" s="53"/>
      <c r="H84" s="53"/>
      <c r="I84" s="53"/>
      <c r="J84" s="53"/>
      <c r="K84" s="53"/>
      <c r="L84" s="53"/>
      <c r="M84" s="53"/>
      <c r="N84" s="53"/>
      <c r="O84" s="2"/>
      <c r="P84" s="2"/>
      <c r="Q84" s="2"/>
      <c r="R84" s="2"/>
      <c r="S84" s="2"/>
      <c r="T84" s="18"/>
      <c r="W84" s="58"/>
      <c r="X84" s="58"/>
      <c r="Y84" s="58"/>
      <c r="Z84" s="58"/>
      <c r="AA84" s="58"/>
      <c r="AB84" s="58"/>
      <c r="AC84" s="58"/>
      <c r="AD84" s="58"/>
      <c r="AE84" s="58"/>
      <c r="AF84" s="58"/>
      <c r="AG84" s="58"/>
      <c r="AH84" s="58"/>
      <c r="AI84" s="58"/>
      <c r="AJ84" s="58"/>
      <c r="AK84" s="58"/>
      <c r="AL84" s="58"/>
      <c r="AM84" s="58"/>
      <c r="AN84" s="58"/>
      <c r="AO84" s="58"/>
      <c r="AP84" s="58"/>
      <c r="AQ84" s="58"/>
      <c r="AR84" s="58"/>
      <c r="AS84" s="58"/>
      <c r="AT84" s="58"/>
    </row>
    <row r="85" spans="2:46" ht="75" customHeight="1" x14ac:dyDescent="0.35">
      <c r="B85" s="5"/>
      <c r="C85" s="313" t="s">
        <v>2</v>
      </c>
      <c r="D85" s="313" t="s">
        <v>3</v>
      </c>
      <c r="E85" s="316" t="s">
        <v>4</v>
      </c>
      <c r="F85" s="313" t="s">
        <v>5</v>
      </c>
      <c r="G85" s="6" t="s">
        <v>6</v>
      </c>
      <c r="H85" s="313" t="s">
        <v>66</v>
      </c>
      <c r="I85" s="313" t="s">
        <v>65</v>
      </c>
      <c r="J85" s="313" t="s">
        <v>7</v>
      </c>
      <c r="K85" s="313" t="s">
        <v>8</v>
      </c>
      <c r="L85" s="313" t="s">
        <v>9</v>
      </c>
      <c r="M85" s="313" t="s">
        <v>10</v>
      </c>
      <c r="N85" s="313" t="s">
        <v>11</v>
      </c>
      <c r="O85" s="313" t="s">
        <v>12</v>
      </c>
      <c r="P85" s="306" t="s">
        <v>13</v>
      </c>
      <c r="Q85" s="306" t="s">
        <v>14</v>
      </c>
      <c r="R85" s="306" t="s">
        <v>63</v>
      </c>
      <c r="S85" s="306" t="s">
        <v>64</v>
      </c>
      <c r="T85" s="366" t="s">
        <v>15</v>
      </c>
      <c r="W85" s="58"/>
      <c r="X85" s="58"/>
      <c r="Y85" s="58"/>
      <c r="Z85" s="58"/>
      <c r="AA85" s="58"/>
      <c r="AB85" s="58"/>
      <c r="AC85" s="58"/>
      <c r="AD85" s="58"/>
      <c r="AE85" s="58"/>
      <c r="AF85" s="58"/>
      <c r="AG85" s="58"/>
      <c r="AH85" s="58"/>
      <c r="AI85" s="58"/>
      <c r="AJ85" s="58"/>
      <c r="AK85" s="58"/>
      <c r="AL85" s="58"/>
      <c r="AM85" s="58"/>
      <c r="AN85" s="58"/>
      <c r="AO85" s="58"/>
      <c r="AP85" s="58"/>
      <c r="AQ85" s="58"/>
      <c r="AR85" s="58"/>
      <c r="AS85" s="58"/>
      <c r="AT85" s="58"/>
    </row>
    <row r="86" spans="2:46" x14ac:dyDescent="0.35">
      <c r="B86" s="5"/>
      <c r="C86" s="315"/>
      <c r="D86" s="315"/>
      <c r="E86" s="317"/>
      <c r="F86" s="315"/>
      <c r="G86" s="313" t="s">
        <v>16</v>
      </c>
      <c r="H86" s="315"/>
      <c r="I86" s="315"/>
      <c r="J86" s="315"/>
      <c r="K86" s="315"/>
      <c r="L86" s="315"/>
      <c r="M86" s="315"/>
      <c r="N86" s="315"/>
      <c r="O86" s="315"/>
      <c r="P86" s="307"/>
      <c r="Q86" s="307"/>
      <c r="R86" s="308"/>
      <c r="S86" s="308"/>
      <c r="T86" s="367"/>
      <c r="W86" s="58"/>
      <c r="X86" s="58"/>
      <c r="Y86" s="58"/>
      <c r="Z86" s="58"/>
      <c r="AA86" s="58"/>
      <c r="AB86" s="58"/>
      <c r="AC86" s="58"/>
      <c r="AD86" s="58"/>
      <c r="AE86" s="58"/>
      <c r="AF86" s="58"/>
      <c r="AG86" s="58"/>
      <c r="AH86" s="58"/>
      <c r="AI86" s="58"/>
      <c r="AJ86" s="58"/>
      <c r="AK86" s="58"/>
      <c r="AL86" s="58"/>
      <c r="AM86" s="58"/>
      <c r="AN86" s="58"/>
      <c r="AO86" s="58"/>
      <c r="AP86" s="58"/>
      <c r="AQ86" s="58"/>
      <c r="AR86" s="58"/>
      <c r="AS86" s="58"/>
      <c r="AT86" s="58"/>
    </row>
    <row r="87" spans="2:46" ht="237.75" customHeight="1" x14ac:dyDescent="0.35">
      <c r="B87" s="5"/>
      <c r="C87" s="314"/>
      <c r="D87" s="314"/>
      <c r="E87" s="318"/>
      <c r="F87" s="314"/>
      <c r="G87" s="314"/>
      <c r="H87" s="314"/>
      <c r="I87" s="314"/>
      <c r="J87" s="314"/>
      <c r="K87" s="314"/>
      <c r="L87" s="314"/>
      <c r="M87" s="314"/>
      <c r="N87" s="314"/>
      <c r="O87" s="314"/>
      <c r="P87" s="308"/>
      <c r="Q87" s="308"/>
      <c r="R87" s="6" t="s">
        <v>17</v>
      </c>
      <c r="S87" s="6" t="s">
        <v>18</v>
      </c>
      <c r="T87" s="20"/>
      <c r="W87" s="58"/>
      <c r="X87" s="58"/>
      <c r="Y87" s="58"/>
      <c r="Z87" s="58"/>
      <c r="AA87" s="58"/>
      <c r="AB87" s="58"/>
      <c r="AC87" s="58"/>
      <c r="AD87" s="58"/>
      <c r="AE87" s="58"/>
      <c r="AF87" s="58"/>
      <c r="AG87" s="58"/>
      <c r="AH87" s="58"/>
      <c r="AI87" s="58"/>
      <c r="AJ87" s="58"/>
      <c r="AK87" s="58"/>
      <c r="AL87" s="58"/>
      <c r="AM87" s="58"/>
      <c r="AN87" s="58"/>
      <c r="AO87" s="58"/>
      <c r="AP87" s="58"/>
      <c r="AQ87" s="58"/>
      <c r="AR87" s="58"/>
      <c r="AS87" s="58"/>
      <c r="AT87" s="58"/>
    </row>
    <row r="88" spans="2:46" ht="408" customHeight="1" x14ac:dyDescent="0.35">
      <c r="B88" s="5"/>
      <c r="C88" s="6">
        <v>1</v>
      </c>
      <c r="D88" s="44" t="s">
        <v>400</v>
      </c>
      <c r="E88" s="44" t="s">
        <v>362</v>
      </c>
      <c r="F88" s="44" t="s">
        <v>401</v>
      </c>
      <c r="G88" s="44" t="s">
        <v>402</v>
      </c>
      <c r="H88" s="171" t="s">
        <v>403</v>
      </c>
      <c r="I88" s="142"/>
      <c r="J88" s="172" t="s">
        <v>404</v>
      </c>
      <c r="K88" s="172" t="s">
        <v>31</v>
      </c>
      <c r="L88" s="173">
        <v>0.5</v>
      </c>
      <c r="M88" s="174">
        <v>41673</v>
      </c>
      <c r="N88" s="174">
        <v>42052</v>
      </c>
      <c r="O88" s="172">
        <v>2015</v>
      </c>
      <c r="P88" s="172" t="s">
        <v>362</v>
      </c>
      <c r="Q88" s="175">
        <v>546000000</v>
      </c>
      <c r="R88" s="176">
        <f>+Q88*L88</f>
        <v>273000000</v>
      </c>
      <c r="S88" s="177">
        <f>(Q88/D140)/2</f>
        <v>423.68278109722979</v>
      </c>
      <c r="T88" s="170" t="s">
        <v>405</v>
      </c>
      <c r="W88" s="58"/>
      <c r="X88" s="58"/>
      <c r="Y88" s="58"/>
      <c r="Z88" s="58"/>
      <c r="AA88" s="58"/>
      <c r="AB88" s="58"/>
      <c r="AC88" s="58"/>
      <c r="AD88" s="58"/>
      <c r="AE88" s="58"/>
      <c r="AF88" s="58"/>
      <c r="AG88" s="58"/>
      <c r="AH88" s="58"/>
      <c r="AI88" s="58"/>
      <c r="AJ88" s="58"/>
      <c r="AK88" s="58"/>
      <c r="AL88" s="58"/>
      <c r="AM88" s="58"/>
      <c r="AN88" s="58"/>
      <c r="AO88" s="58"/>
      <c r="AP88" s="58"/>
      <c r="AQ88" s="58"/>
      <c r="AR88" s="58"/>
      <c r="AS88" s="58"/>
      <c r="AT88" s="58"/>
    </row>
    <row r="89" spans="2:46" ht="214.5" customHeight="1" x14ac:dyDescent="0.35">
      <c r="B89" s="5"/>
      <c r="C89" s="6">
        <v>2</v>
      </c>
      <c r="D89" s="44" t="s">
        <v>406</v>
      </c>
      <c r="E89" s="44" t="s">
        <v>362</v>
      </c>
      <c r="F89" s="44" t="s">
        <v>407</v>
      </c>
      <c r="G89" s="44" t="s">
        <v>408</v>
      </c>
      <c r="H89" s="171" t="s">
        <v>409</v>
      </c>
      <c r="I89" s="142"/>
      <c r="J89" s="172" t="s">
        <v>410</v>
      </c>
      <c r="K89" s="172" t="s">
        <v>31</v>
      </c>
      <c r="L89" s="173">
        <v>0.15</v>
      </c>
      <c r="M89" s="174">
        <v>41933</v>
      </c>
      <c r="N89" s="174">
        <v>42205</v>
      </c>
      <c r="O89" s="172">
        <v>2015</v>
      </c>
      <c r="P89" s="172" t="s">
        <v>362</v>
      </c>
      <c r="Q89" s="175">
        <v>2196942792</v>
      </c>
      <c r="R89" s="176">
        <f t="shared" ref="R89:R95" si="0">+Q89*L89</f>
        <v>329541418.80000001</v>
      </c>
      <c r="S89" s="177"/>
      <c r="T89" s="170" t="s">
        <v>440</v>
      </c>
      <c r="W89" s="58"/>
      <c r="X89" s="58"/>
      <c r="Y89" s="58"/>
      <c r="Z89" s="58"/>
      <c r="AA89" s="58"/>
      <c r="AB89" s="58"/>
      <c r="AC89" s="58"/>
      <c r="AD89" s="58"/>
      <c r="AE89" s="58"/>
      <c r="AF89" s="58"/>
      <c r="AG89" s="58"/>
      <c r="AH89" s="58"/>
      <c r="AI89" s="58"/>
      <c r="AJ89" s="58"/>
      <c r="AK89" s="58"/>
      <c r="AL89" s="58"/>
      <c r="AM89" s="58"/>
      <c r="AN89" s="58"/>
      <c r="AO89" s="58"/>
      <c r="AP89" s="58"/>
      <c r="AQ89" s="58"/>
      <c r="AR89" s="58"/>
      <c r="AS89" s="58"/>
      <c r="AT89" s="58"/>
    </row>
    <row r="90" spans="2:46" ht="373.5" customHeight="1" x14ac:dyDescent="0.35">
      <c r="B90" s="5"/>
      <c r="C90" s="6">
        <v>3</v>
      </c>
      <c r="D90" s="44" t="s">
        <v>411</v>
      </c>
      <c r="E90" s="44" t="s">
        <v>362</v>
      </c>
      <c r="F90" s="44" t="s">
        <v>412</v>
      </c>
      <c r="G90" s="44" t="s">
        <v>413</v>
      </c>
      <c r="H90" s="171" t="s">
        <v>414</v>
      </c>
      <c r="I90" s="44"/>
      <c r="J90" s="44" t="s">
        <v>404</v>
      </c>
      <c r="K90" s="44" t="s">
        <v>31</v>
      </c>
      <c r="L90" s="7">
        <v>0.5</v>
      </c>
      <c r="M90" s="87">
        <v>42053</v>
      </c>
      <c r="N90" s="87">
        <v>42417</v>
      </c>
      <c r="O90" s="44">
        <v>2016</v>
      </c>
      <c r="P90" s="172" t="s">
        <v>362</v>
      </c>
      <c r="Q90" s="140">
        <f>719000000+66941819</f>
        <v>785941819</v>
      </c>
      <c r="R90" s="176">
        <f t="shared" si="0"/>
        <v>392970909.5</v>
      </c>
      <c r="S90" s="9"/>
      <c r="T90" s="170" t="s">
        <v>415</v>
      </c>
      <c r="W90" s="58"/>
      <c r="X90" s="292"/>
      <c r="Y90" s="292"/>
      <c r="Z90" s="292"/>
      <c r="AA90" s="292"/>
      <c r="AB90" s="292"/>
      <c r="AC90" s="292"/>
      <c r="AD90" s="292"/>
      <c r="AE90" s="292"/>
      <c r="AF90" s="292"/>
      <c r="AG90" s="292"/>
      <c r="AH90" s="292"/>
      <c r="AI90" s="292"/>
      <c r="AJ90" s="292"/>
      <c r="AK90" s="292"/>
      <c r="AL90" s="292"/>
      <c r="AM90" s="292"/>
      <c r="AN90" s="292"/>
      <c r="AO90" s="292"/>
      <c r="AP90" s="292"/>
      <c r="AQ90" s="292"/>
      <c r="AR90" s="292"/>
      <c r="AS90" s="292"/>
      <c r="AT90" s="292"/>
    </row>
    <row r="91" spans="2:46" ht="348.75" x14ac:dyDescent="0.35">
      <c r="B91" s="5"/>
      <c r="C91" s="6">
        <v>4</v>
      </c>
      <c r="D91" s="44" t="s">
        <v>416</v>
      </c>
      <c r="E91" s="44" t="s">
        <v>362</v>
      </c>
      <c r="F91" s="44" t="s">
        <v>417</v>
      </c>
      <c r="G91" s="44" t="s">
        <v>418</v>
      </c>
      <c r="H91" s="163" t="s">
        <v>419</v>
      </c>
      <c r="I91" s="44"/>
      <c r="J91" s="44" t="s">
        <v>420</v>
      </c>
      <c r="K91" s="44" t="s">
        <v>31</v>
      </c>
      <c r="L91" s="7">
        <v>0.3</v>
      </c>
      <c r="M91" s="87">
        <v>42387</v>
      </c>
      <c r="N91" s="87">
        <v>42692</v>
      </c>
      <c r="O91" s="92">
        <v>2016</v>
      </c>
      <c r="P91" s="172" t="s">
        <v>362</v>
      </c>
      <c r="Q91" s="140">
        <v>642864043.04999995</v>
      </c>
      <c r="R91" s="176">
        <f t="shared" si="0"/>
        <v>192859212.91499999</v>
      </c>
      <c r="S91" s="164"/>
      <c r="T91" s="170" t="s">
        <v>415</v>
      </c>
      <c r="W91" s="58"/>
      <c r="X91" s="292"/>
      <c r="Y91" s="292"/>
      <c r="Z91" s="292"/>
      <c r="AA91" s="292"/>
      <c r="AB91" s="292"/>
      <c r="AC91" s="292"/>
      <c r="AD91" s="292"/>
      <c r="AE91" s="292"/>
      <c r="AF91" s="292"/>
      <c r="AG91" s="292"/>
      <c r="AH91" s="292"/>
      <c r="AI91" s="292"/>
      <c r="AJ91" s="292"/>
      <c r="AK91" s="292"/>
      <c r="AL91" s="292"/>
      <c r="AM91" s="292"/>
      <c r="AN91" s="292"/>
      <c r="AO91" s="292"/>
      <c r="AP91" s="292"/>
      <c r="AQ91" s="292"/>
      <c r="AR91" s="292"/>
      <c r="AS91" s="292"/>
      <c r="AT91" s="292"/>
    </row>
    <row r="92" spans="2:46" ht="255.75" x14ac:dyDescent="0.35">
      <c r="B92" s="5"/>
      <c r="C92" s="6">
        <v>5</v>
      </c>
      <c r="D92" s="44" t="s">
        <v>421</v>
      </c>
      <c r="E92" s="44" t="s">
        <v>362</v>
      </c>
      <c r="F92" s="44" t="s">
        <v>422</v>
      </c>
      <c r="G92" s="44" t="s">
        <v>423</v>
      </c>
      <c r="H92" s="178" t="s">
        <v>424</v>
      </c>
      <c r="I92" s="44"/>
      <c r="J92" s="44" t="s">
        <v>410</v>
      </c>
      <c r="K92" s="44" t="s">
        <v>31</v>
      </c>
      <c r="L92" s="7">
        <v>0.5</v>
      </c>
      <c r="M92" s="87">
        <v>42405</v>
      </c>
      <c r="N92" s="87">
        <v>42587</v>
      </c>
      <c r="O92" s="87">
        <v>2016</v>
      </c>
      <c r="P92" s="87" t="s">
        <v>362</v>
      </c>
      <c r="Q92" s="140">
        <v>448604625</v>
      </c>
      <c r="R92" s="176">
        <f t="shared" si="0"/>
        <v>224302312.5</v>
      </c>
      <c r="S92" s="9">
        <f>(Q92/D141)*L92*0.5</f>
        <v>162.6663904823375</v>
      </c>
      <c r="T92" s="170" t="s">
        <v>441</v>
      </c>
      <c r="W92" s="58"/>
      <c r="X92" s="292"/>
      <c r="Y92" s="292"/>
      <c r="Z92" s="292"/>
      <c r="AA92" s="292"/>
      <c r="AB92" s="292"/>
      <c r="AC92" s="292"/>
      <c r="AD92" s="292"/>
      <c r="AE92" s="292"/>
      <c r="AF92" s="292"/>
      <c r="AG92" s="292"/>
      <c r="AH92" s="292"/>
      <c r="AI92" s="292"/>
      <c r="AJ92" s="292"/>
      <c r="AK92" s="292"/>
      <c r="AL92" s="292"/>
      <c r="AM92" s="292"/>
      <c r="AN92" s="292"/>
      <c r="AO92" s="292"/>
      <c r="AP92" s="292"/>
      <c r="AQ92" s="292"/>
      <c r="AR92" s="292"/>
      <c r="AS92" s="292"/>
      <c r="AT92" s="292"/>
    </row>
    <row r="93" spans="2:46" ht="279" x14ac:dyDescent="0.35">
      <c r="B93" s="5"/>
      <c r="C93" s="6">
        <v>6</v>
      </c>
      <c r="D93" s="44" t="s">
        <v>425</v>
      </c>
      <c r="E93" s="44" t="s">
        <v>362</v>
      </c>
      <c r="F93" s="44" t="s">
        <v>426</v>
      </c>
      <c r="G93" s="44" t="s">
        <v>427</v>
      </c>
      <c r="H93" s="163" t="s">
        <v>428</v>
      </c>
      <c r="I93" s="44"/>
      <c r="J93" s="44" t="s">
        <v>429</v>
      </c>
      <c r="K93" s="44" t="s">
        <v>31</v>
      </c>
      <c r="L93" s="7">
        <v>0.3</v>
      </c>
      <c r="M93" s="87">
        <v>42751</v>
      </c>
      <c r="N93" s="87">
        <v>43023</v>
      </c>
      <c r="O93" s="87">
        <v>2017</v>
      </c>
      <c r="P93" s="87" t="s">
        <v>362</v>
      </c>
      <c r="Q93" s="140">
        <v>1019999993</v>
      </c>
      <c r="R93" s="176">
        <f t="shared" si="0"/>
        <v>305999997.89999998</v>
      </c>
      <c r="S93" s="164"/>
      <c r="T93" s="21"/>
      <c r="W93" s="58"/>
      <c r="X93" s="100"/>
      <c r="Y93" s="100"/>
      <c r="Z93" s="100"/>
      <c r="AA93" s="100"/>
      <c r="AB93" s="100"/>
      <c r="AC93" s="100"/>
      <c r="AD93" s="100"/>
      <c r="AE93" s="100"/>
      <c r="AF93" s="100"/>
      <c r="AG93" s="100"/>
      <c r="AH93" s="100"/>
      <c r="AI93" s="100"/>
      <c r="AJ93" s="100"/>
      <c r="AK93" s="100"/>
      <c r="AL93" s="100"/>
      <c r="AM93" s="100"/>
      <c r="AN93" s="100"/>
      <c r="AO93" s="100"/>
      <c r="AP93" s="100"/>
      <c r="AQ93" s="100"/>
      <c r="AR93" s="100"/>
      <c r="AS93" s="100"/>
      <c r="AT93" s="100"/>
    </row>
    <row r="94" spans="2:46" ht="153.75" customHeight="1" x14ac:dyDescent="0.35">
      <c r="B94" s="5"/>
      <c r="C94" s="6">
        <v>7</v>
      </c>
      <c r="D94" s="44" t="s">
        <v>430</v>
      </c>
      <c r="E94" s="44" t="s">
        <v>362</v>
      </c>
      <c r="F94" s="44" t="s">
        <v>431</v>
      </c>
      <c r="G94" s="44" t="s">
        <v>432</v>
      </c>
      <c r="H94" s="178" t="s">
        <v>433</v>
      </c>
      <c r="I94" s="44"/>
      <c r="J94" s="44" t="s">
        <v>434</v>
      </c>
      <c r="K94" s="44" t="s">
        <v>31</v>
      </c>
      <c r="L94" s="7">
        <v>0.6</v>
      </c>
      <c r="M94" s="87">
        <v>42752</v>
      </c>
      <c r="N94" s="87">
        <v>42994</v>
      </c>
      <c r="O94" s="87">
        <v>2017</v>
      </c>
      <c r="P94" s="87" t="s">
        <v>362</v>
      </c>
      <c r="Q94" s="140">
        <v>650000000</v>
      </c>
      <c r="R94" s="176">
        <f t="shared" si="0"/>
        <v>390000000</v>
      </c>
      <c r="S94" s="9">
        <f>(Q94/D142)*L94*0.5</f>
        <v>264.32900421164214</v>
      </c>
      <c r="T94" s="170" t="s">
        <v>441</v>
      </c>
      <c r="W94" s="58"/>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row>
    <row r="95" spans="2:46" ht="315" customHeight="1" x14ac:dyDescent="0.35">
      <c r="B95" s="5"/>
      <c r="C95" s="6">
        <v>8</v>
      </c>
      <c r="D95" s="44" t="s">
        <v>435</v>
      </c>
      <c r="E95" s="44" t="s">
        <v>362</v>
      </c>
      <c r="F95" s="44" t="s">
        <v>436</v>
      </c>
      <c r="G95" s="44" t="s">
        <v>437</v>
      </c>
      <c r="H95" s="178" t="s">
        <v>438</v>
      </c>
      <c r="I95" s="44"/>
      <c r="J95" s="44" t="s">
        <v>439</v>
      </c>
      <c r="K95" s="44" t="s">
        <v>31</v>
      </c>
      <c r="L95" s="7">
        <v>0.7</v>
      </c>
      <c r="M95" s="87"/>
      <c r="N95" s="87"/>
      <c r="O95" s="87"/>
      <c r="P95" s="87"/>
      <c r="Q95" s="140">
        <v>1466879640</v>
      </c>
      <c r="R95" s="176">
        <f t="shared" si="0"/>
        <v>1026815747.9999999</v>
      </c>
      <c r="S95" s="9">
        <f>((Q95*L95)/D141)*0.5</f>
        <v>744.65755415509341</v>
      </c>
      <c r="T95" s="170" t="s">
        <v>441</v>
      </c>
      <c r="W95" s="58"/>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row>
    <row r="96" spans="2:46" x14ac:dyDescent="0.35">
      <c r="B96" s="5"/>
      <c r="C96" s="6">
        <v>9</v>
      </c>
      <c r="D96" s="44"/>
      <c r="E96" s="44"/>
      <c r="F96" s="44"/>
      <c r="G96" s="44"/>
      <c r="H96" s="44"/>
      <c r="I96" s="44"/>
      <c r="J96" s="44"/>
      <c r="K96" s="44"/>
      <c r="L96" s="7"/>
      <c r="M96" s="87"/>
      <c r="N96" s="87"/>
      <c r="O96" s="87"/>
      <c r="P96" s="87"/>
      <c r="Q96" s="87"/>
      <c r="R96" s="8"/>
      <c r="S96" s="164"/>
      <c r="T96" s="21"/>
      <c r="W96" s="58"/>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row>
    <row r="97" spans="2:46" x14ac:dyDescent="0.35">
      <c r="B97" s="5"/>
      <c r="C97" s="6">
        <v>10</v>
      </c>
      <c r="D97" s="44"/>
      <c r="E97" s="44"/>
      <c r="F97" s="44"/>
      <c r="G97" s="44"/>
      <c r="H97" s="44"/>
      <c r="I97" s="44"/>
      <c r="J97" s="44"/>
      <c r="K97" s="44"/>
      <c r="L97" s="7"/>
      <c r="M97" s="87"/>
      <c r="N97" s="87"/>
      <c r="O97" s="87"/>
      <c r="P97" s="87"/>
      <c r="Q97" s="87"/>
      <c r="R97" s="8"/>
      <c r="S97" s="164"/>
      <c r="T97" s="20"/>
      <c r="W97" s="58"/>
      <c r="X97" s="58"/>
      <c r="Y97" s="58"/>
      <c r="Z97" s="58"/>
      <c r="AA97" s="58"/>
      <c r="AB97" s="58"/>
      <c r="AC97" s="58"/>
      <c r="AD97" s="58"/>
      <c r="AE97" s="58"/>
      <c r="AF97" s="58"/>
      <c r="AG97" s="58"/>
      <c r="AH97" s="58"/>
      <c r="AI97" s="58"/>
      <c r="AJ97" s="58"/>
      <c r="AK97" s="58"/>
      <c r="AL97" s="58"/>
      <c r="AM97" s="58"/>
      <c r="AN97" s="58"/>
      <c r="AO97" s="58"/>
      <c r="AP97" s="58"/>
      <c r="AQ97" s="58"/>
      <c r="AR97" s="58"/>
      <c r="AS97" s="58"/>
      <c r="AT97" s="58"/>
    </row>
    <row r="98" spans="2:46" x14ac:dyDescent="0.35">
      <c r="B98" s="52"/>
      <c r="C98" s="53"/>
      <c r="D98" s="53"/>
      <c r="E98" s="53"/>
      <c r="F98" s="53"/>
      <c r="G98" s="53"/>
      <c r="H98" s="53"/>
      <c r="I98" s="53"/>
      <c r="J98" s="53"/>
      <c r="K98" s="53"/>
      <c r="L98" s="53"/>
      <c r="M98" s="53"/>
      <c r="N98" s="53"/>
      <c r="O98" s="53"/>
      <c r="P98" s="53"/>
      <c r="Q98" s="53"/>
      <c r="R98" s="6" t="s">
        <v>22</v>
      </c>
      <c r="S98" s="182">
        <f>+SUM(S88:S97)</f>
        <v>1595.3357299463028</v>
      </c>
      <c r="T98" s="54"/>
      <c r="W98" s="58"/>
      <c r="X98" s="58"/>
      <c r="Y98" s="58"/>
      <c r="Z98" s="58"/>
      <c r="AA98" s="58"/>
      <c r="AB98" s="58"/>
      <c r="AC98" s="58"/>
      <c r="AD98" s="58"/>
      <c r="AE98" s="58"/>
      <c r="AF98" s="58"/>
      <c r="AG98" s="58"/>
      <c r="AH98" s="58"/>
      <c r="AI98" s="58"/>
      <c r="AJ98" s="58"/>
      <c r="AK98" s="58"/>
      <c r="AL98" s="58"/>
      <c r="AM98" s="58"/>
      <c r="AN98" s="58"/>
      <c r="AO98" s="58"/>
      <c r="AP98" s="58"/>
      <c r="AQ98" s="58"/>
      <c r="AR98" s="58"/>
      <c r="AS98" s="58"/>
      <c r="AT98" s="58"/>
    </row>
    <row r="99" spans="2:46" ht="57" customHeight="1" x14ac:dyDescent="0.35">
      <c r="B99" s="52"/>
      <c r="C99" s="53"/>
      <c r="D99" s="53"/>
      <c r="E99" s="53"/>
      <c r="F99" s="53"/>
      <c r="G99" s="53"/>
      <c r="H99" s="53"/>
      <c r="I99" s="53"/>
      <c r="J99" s="53"/>
      <c r="K99" s="53"/>
      <c r="L99" s="53"/>
      <c r="M99" s="53"/>
      <c r="N99" s="53"/>
      <c r="O99" s="53"/>
      <c r="P99" s="53"/>
      <c r="Q99" s="53"/>
      <c r="R99" s="6" t="s">
        <v>371</v>
      </c>
      <c r="S99" s="164">
        <f>S98/2</f>
        <v>797.66786497315138</v>
      </c>
      <c r="T99" s="54"/>
      <c r="W99" s="58"/>
      <c r="X99" s="58"/>
      <c r="Y99" s="58"/>
      <c r="Z99" s="58"/>
      <c r="AA99" s="58"/>
      <c r="AB99" s="58"/>
      <c r="AC99" s="58"/>
      <c r="AD99" s="58"/>
      <c r="AE99" s="58"/>
      <c r="AF99" s="58"/>
      <c r="AG99" s="58"/>
      <c r="AH99" s="58"/>
      <c r="AI99" s="58"/>
      <c r="AJ99" s="58"/>
      <c r="AK99" s="58"/>
      <c r="AL99" s="58"/>
      <c r="AM99" s="58"/>
      <c r="AN99" s="58"/>
      <c r="AO99" s="58"/>
      <c r="AP99" s="58"/>
      <c r="AQ99" s="58"/>
      <c r="AR99" s="58"/>
      <c r="AS99" s="58"/>
      <c r="AT99" s="58"/>
    </row>
    <row r="100" spans="2:46" customFormat="1" x14ac:dyDescent="0.25">
      <c r="B100" s="388" t="s">
        <v>0</v>
      </c>
      <c r="C100" s="288"/>
      <c r="D100" s="288"/>
      <c r="E100" s="288"/>
      <c r="F100" s="288"/>
      <c r="G100" s="288"/>
      <c r="H100" s="288"/>
      <c r="I100" s="288"/>
      <c r="J100" s="288"/>
      <c r="K100" s="357">
        <v>1000000000</v>
      </c>
      <c r="L100" s="358"/>
      <c r="M100" s="358"/>
      <c r="N100" s="368" t="str">
        <f>+IF(K102&gt;=K101,"CUMPLE","NO  CUMPLE")</f>
        <v>NO  CUMPLE</v>
      </c>
      <c r="O100" s="403">
        <v>0</v>
      </c>
      <c r="P100" s="299"/>
      <c r="Q100" s="300"/>
      <c r="R100" s="301"/>
      <c r="S100" s="1"/>
      <c r="T100" s="16"/>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row>
    <row r="101" spans="2:46" customFormat="1" x14ac:dyDescent="0.25">
      <c r="B101" s="388" t="s">
        <v>68</v>
      </c>
      <c r="C101" s="288"/>
      <c r="D101" s="288"/>
      <c r="E101" s="288"/>
      <c r="F101" s="288"/>
      <c r="G101" s="288"/>
      <c r="H101" s="288"/>
      <c r="I101" s="288"/>
      <c r="J101" s="288"/>
      <c r="K101" s="337">
        <v>1920</v>
      </c>
      <c r="L101" s="338"/>
      <c r="M101" s="338"/>
      <c r="N101" s="368"/>
      <c r="O101" s="403"/>
      <c r="P101" s="299"/>
      <c r="Q101" s="300"/>
      <c r="R101" s="301"/>
      <c r="S101" s="1"/>
      <c r="T101" s="16"/>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row>
    <row r="102" spans="2:46" customFormat="1" ht="42" customHeight="1" x14ac:dyDescent="0.25">
      <c r="B102" s="388" t="s">
        <v>1</v>
      </c>
      <c r="C102" s="288"/>
      <c r="D102" s="288"/>
      <c r="E102" s="288"/>
      <c r="F102" s="288"/>
      <c r="G102" s="288"/>
      <c r="H102" s="288"/>
      <c r="I102" s="288"/>
      <c r="J102" s="288"/>
      <c r="K102" s="337">
        <f>+S98</f>
        <v>1595.3357299463028</v>
      </c>
      <c r="L102" s="338"/>
      <c r="M102" s="338"/>
      <c r="N102" s="368"/>
      <c r="O102" s="403"/>
      <c r="P102" s="302"/>
      <c r="Q102" s="300"/>
      <c r="R102" s="301"/>
      <c r="S102" s="1"/>
      <c r="T102" s="16"/>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row>
    <row r="103" spans="2:46" x14ac:dyDescent="0.35">
      <c r="B103" s="3"/>
      <c r="C103" s="101"/>
      <c r="D103" s="101"/>
      <c r="E103" s="101"/>
      <c r="F103" s="101"/>
      <c r="G103" s="101"/>
      <c r="H103" s="101"/>
      <c r="I103" s="101"/>
      <c r="J103" s="101"/>
      <c r="K103" s="101"/>
      <c r="L103" s="101"/>
      <c r="M103" s="101"/>
      <c r="N103" s="101"/>
      <c r="O103" s="101"/>
      <c r="P103" s="326" t="s">
        <v>15</v>
      </c>
      <c r="Q103" s="326"/>
      <c r="R103" s="326"/>
      <c r="S103" s="101"/>
      <c r="T103" s="19"/>
      <c r="W103" s="58"/>
      <c r="X103" s="327"/>
      <c r="Y103" s="327"/>
      <c r="Z103" s="327"/>
      <c r="AA103" s="327"/>
      <c r="AB103" s="327"/>
      <c r="AC103" s="327"/>
      <c r="AD103" s="327"/>
      <c r="AE103" s="327"/>
      <c r="AF103" s="327"/>
      <c r="AG103" s="327"/>
      <c r="AH103" s="327"/>
      <c r="AI103" s="327"/>
      <c r="AJ103" s="327"/>
      <c r="AK103" s="327"/>
      <c r="AL103" s="327"/>
      <c r="AM103" s="327"/>
      <c r="AN103" s="327"/>
      <c r="AO103" s="327"/>
      <c r="AP103" s="327"/>
      <c r="AQ103" s="327"/>
      <c r="AR103" s="327"/>
      <c r="AS103" s="327"/>
      <c r="AT103" s="327"/>
    </row>
    <row r="104" spans="2:46" ht="54.75" customHeight="1" x14ac:dyDescent="0.35">
      <c r="B104" s="322" t="s">
        <v>69</v>
      </c>
      <c r="C104" s="323"/>
      <c r="D104" s="323"/>
      <c r="E104" s="323"/>
      <c r="F104" s="323"/>
      <c r="G104" s="323"/>
      <c r="H104" s="323"/>
      <c r="I104" s="323"/>
      <c r="J104" s="323"/>
      <c r="K104" s="323"/>
      <c r="L104" s="323"/>
      <c r="M104" s="323"/>
      <c r="N104" s="113" t="s">
        <v>19</v>
      </c>
      <c r="O104" s="180">
        <v>100</v>
      </c>
      <c r="P104" s="319"/>
      <c r="Q104" s="320"/>
      <c r="R104" s="321"/>
      <c r="S104" s="101"/>
      <c r="T104" s="19"/>
      <c r="W104" s="58"/>
      <c r="X104" s="327"/>
      <c r="Y104" s="327"/>
      <c r="Z104" s="327"/>
      <c r="AA104" s="327"/>
      <c r="AB104" s="327"/>
      <c r="AC104" s="327"/>
      <c r="AD104" s="327"/>
      <c r="AE104" s="327"/>
      <c r="AF104" s="327"/>
      <c r="AG104" s="327"/>
      <c r="AH104" s="327"/>
      <c r="AI104" s="327"/>
      <c r="AJ104" s="327"/>
      <c r="AK104" s="327"/>
      <c r="AL104" s="327"/>
      <c r="AM104" s="327"/>
      <c r="AN104" s="327"/>
      <c r="AO104" s="327"/>
      <c r="AP104" s="327"/>
      <c r="AQ104" s="327"/>
      <c r="AR104" s="327"/>
      <c r="AS104" s="327"/>
      <c r="AT104" s="327"/>
    </row>
    <row r="105" spans="2:46" ht="64.5" customHeight="1" x14ac:dyDescent="0.35">
      <c r="B105" s="322" t="s">
        <v>29</v>
      </c>
      <c r="C105" s="323"/>
      <c r="D105" s="323"/>
      <c r="E105" s="323"/>
      <c r="F105" s="323"/>
      <c r="G105" s="323"/>
      <c r="H105" s="323"/>
      <c r="I105" s="323"/>
      <c r="J105" s="323"/>
      <c r="K105" s="323"/>
      <c r="L105" s="323"/>
      <c r="M105" s="323"/>
      <c r="N105" s="113" t="s">
        <v>19</v>
      </c>
      <c r="O105" s="180">
        <v>10</v>
      </c>
      <c r="P105" s="319"/>
      <c r="Q105" s="320"/>
      <c r="R105" s="321"/>
      <c r="S105" s="101"/>
      <c r="T105" s="19"/>
      <c r="W105" s="58"/>
      <c r="X105" s="58"/>
      <c r="Y105" s="58"/>
      <c r="Z105" s="58"/>
      <c r="AA105" s="58"/>
      <c r="AB105" s="58"/>
      <c r="AC105" s="58"/>
      <c r="AD105" s="58"/>
      <c r="AE105" s="58"/>
      <c r="AF105" s="58"/>
      <c r="AG105" s="58"/>
      <c r="AH105" s="58"/>
      <c r="AI105" s="58"/>
      <c r="AJ105" s="58"/>
      <c r="AK105" s="58"/>
      <c r="AL105" s="58"/>
      <c r="AM105" s="58"/>
      <c r="AN105" s="58"/>
      <c r="AO105" s="58"/>
      <c r="AP105" s="58"/>
      <c r="AQ105" s="58"/>
      <c r="AR105" s="58"/>
      <c r="AS105" s="58"/>
      <c r="AT105" s="58"/>
    </row>
    <row r="106" spans="2:46" ht="61.5" customHeight="1" x14ac:dyDescent="0.35">
      <c r="B106" s="322" t="s">
        <v>28</v>
      </c>
      <c r="C106" s="323"/>
      <c r="D106" s="323"/>
      <c r="E106" s="323"/>
      <c r="F106" s="323"/>
      <c r="G106" s="323"/>
      <c r="H106" s="323"/>
      <c r="I106" s="323"/>
      <c r="J106" s="323"/>
      <c r="K106" s="323"/>
      <c r="L106" s="323"/>
      <c r="M106" s="323"/>
      <c r="N106" s="113" t="s">
        <v>19</v>
      </c>
      <c r="O106" s="180">
        <v>20</v>
      </c>
      <c r="P106" s="319"/>
      <c r="Q106" s="320"/>
      <c r="R106" s="321"/>
      <c r="S106" s="101"/>
      <c r="T106" s="19"/>
      <c r="W106" s="58"/>
      <c r="X106" s="58"/>
      <c r="Y106" s="58"/>
      <c r="Z106" s="58"/>
      <c r="AA106" s="58"/>
      <c r="AB106" s="58"/>
      <c r="AC106" s="58"/>
      <c r="AD106" s="58"/>
      <c r="AE106" s="58"/>
      <c r="AF106" s="58"/>
      <c r="AG106" s="58"/>
      <c r="AH106" s="58"/>
      <c r="AI106" s="58"/>
      <c r="AJ106" s="58"/>
      <c r="AK106" s="58"/>
      <c r="AL106" s="58"/>
      <c r="AM106" s="58"/>
      <c r="AN106" s="58"/>
      <c r="AO106" s="58"/>
      <c r="AP106" s="58"/>
      <c r="AQ106" s="58"/>
      <c r="AR106" s="58"/>
      <c r="AS106" s="58"/>
      <c r="AT106" s="58"/>
    </row>
    <row r="107" spans="2:46" ht="51.75" customHeight="1" x14ac:dyDescent="0.35">
      <c r="B107" s="322" t="s">
        <v>70</v>
      </c>
      <c r="C107" s="323"/>
      <c r="D107" s="323"/>
      <c r="E107" s="323"/>
      <c r="F107" s="323"/>
      <c r="G107" s="323"/>
      <c r="H107" s="323"/>
      <c r="I107" s="323"/>
      <c r="J107" s="323"/>
      <c r="K107" s="323"/>
      <c r="L107" s="323"/>
      <c r="M107" s="323"/>
      <c r="N107" s="102"/>
      <c r="O107" s="180" t="str">
        <f>IF(B71="NO HABILITADO","0",IF(N107="SI","100","0"))</f>
        <v>0</v>
      </c>
      <c r="P107" s="319"/>
      <c r="Q107" s="320"/>
      <c r="R107" s="321"/>
      <c r="S107" s="2"/>
      <c r="T107" s="18"/>
      <c r="W107" s="58"/>
      <c r="X107" s="58"/>
      <c r="Y107" s="58"/>
      <c r="Z107" s="58"/>
      <c r="AA107" s="58"/>
      <c r="AB107" s="58"/>
      <c r="AC107" s="58"/>
      <c r="AD107" s="58"/>
      <c r="AE107" s="58"/>
      <c r="AF107" s="58"/>
      <c r="AG107" s="58"/>
      <c r="AH107" s="58"/>
      <c r="AI107" s="58"/>
      <c r="AJ107" s="58"/>
      <c r="AK107" s="58"/>
      <c r="AL107" s="58"/>
      <c r="AM107" s="58"/>
      <c r="AN107" s="58"/>
      <c r="AO107" s="58"/>
      <c r="AP107" s="58"/>
      <c r="AQ107" s="58"/>
      <c r="AR107" s="58"/>
      <c r="AS107" s="58"/>
      <c r="AT107" s="58"/>
    </row>
    <row r="108" spans="2:46" x14ac:dyDescent="0.35">
      <c r="B108" s="324" t="s">
        <v>22</v>
      </c>
      <c r="C108" s="325"/>
      <c r="D108" s="325"/>
      <c r="E108" s="325"/>
      <c r="F108" s="325"/>
      <c r="G108" s="325"/>
      <c r="H108" s="325"/>
      <c r="I108" s="325"/>
      <c r="J108" s="325"/>
      <c r="K108" s="325"/>
      <c r="L108" s="325"/>
      <c r="M108" s="325"/>
      <c r="N108" s="325"/>
      <c r="O108" s="180">
        <f>SUM(O100:O107)</f>
        <v>130</v>
      </c>
      <c r="P108" s="319"/>
      <c r="Q108" s="320"/>
      <c r="R108" s="321"/>
      <c r="S108" s="2"/>
      <c r="T108" s="18"/>
      <c r="W108" s="58"/>
      <c r="X108" s="58"/>
      <c r="Y108" s="58"/>
      <c r="Z108" s="58"/>
      <c r="AA108" s="58"/>
      <c r="AB108" s="58"/>
      <c r="AC108" s="58"/>
      <c r="AD108" s="58"/>
      <c r="AE108" s="58"/>
      <c r="AF108" s="58"/>
      <c r="AG108" s="58"/>
      <c r="AH108" s="58"/>
      <c r="AI108" s="58"/>
      <c r="AJ108" s="58"/>
      <c r="AK108" s="58"/>
      <c r="AL108" s="58"/>
      <c r="AM108" s="58"/>
      <c r="AN108" s="58"/>
      <c r="AO108" s="58"/>
      <c r="AP108" s="58"/>
      <c r="AQ108" s="58"/>
      <c r="AR108" s="58"/>
      <c r="AS108" s="58"/>
      <c r="AT108" s="58"/>
    </row>
    <row r="109" spans="2:46" x14ac:dyDescent="0.35">
      <c r="B109" s="52"/>
      <c r="C109" s="53"/>
      <c r="D109" s="53"/>
      <c r="E109" s="53"/>
      <c r="F109" s="53"/>
      <c r="G109" s="53"/>
      <c r="H109" s="53"/>
      <c r="I109" s="53"/>
      <c r="J109" s="53"/>
      <c r="K109" s="53"/>
      <c r="L109" s="53"/>
      <c r="M109" s="53"/>
      <c r="N109" s="53"/>
      <c r="O109" s="53"/>
      <c r="P109" s="53"/>
      <c r="Q109" s="53"/>
      <c r="R109" s="53"/>
      <c r="S109" s="53"/>
      <c r="T109" s="54"/>
      <c r="W109" s="58"/>
      <c r="X109" s="58"/>
      <c r="Y109" s="58"/>
      <c r="Z109" s="58"/>
      <c r="AA109" s="58"/>
      <c r="AB109" s="58"/>
      <c r="AC109" s="58"/>
      <c r="AD109" s="58"/>
      <c r="AE109" s="58"/>
      <c r="AF109" s="58"/>
      <c r="AG109" s="58"/>
      <c r="AH109" s="58"/>
      <c r="AI109" s="58"/>
      <c r="AJ109" s="58"/>
      <c r="AK109" s="58"/>
      <c r="AL109" s="58"/>
      <c r="AM109" s="58"/>
      <c r="AN109" s="58"/>
      <c r="AO109" s="58"/>
      <c r="AP109" s="58"/>
      <c r="AQ109" s="58"/>
      <c r="AR109" s="58"/>
      <c r="AS109" s="58"/>
      <c r="AT109" s="58"/>
    </row>
    <row r="110" spans="2:46" x14ac:dyDescent="0.35">
      <c r="B110" s="52"/>
      <c r="C110" s="53"/>
      <c r="D110" s="53"/>
      <c r="E110" s="53"/>
      <c r="F110" s="53"/>
      <c r="G110" s="53"/>
      <c r="H110" s="53"/>
      <c r="I110" s="53"/>
      <c r="J110" s="53"/>
      <c r="K110" s="53"/>
      <c r="L110" s="53"/>
      <c r="M110" s="53"/>
      <c r="N110" s="53"/>
      <c r="O110" s="53"/>
      <c r="P110" s="53"/>
      <c r="Q110" s="53"/>
      <c r="R110" s="53"/>
      <c r="S110" s="53"/>
      <c r="T110" s="54"/>
      <c r="W110" s="58"/>
      <c r="X110" s="58"/>
      <c r="Y110" s="58"/>
      <c r="Z110" s="58"/>
      <c r="AA110" s="58"/>
      <c r="AB110" s="58"/>
      <c r="AC110" s="58"/>
      <c r="AD110" s="58"/>
      <c r="AE110" s="58"/>
      <c r="AF110" s="58"/>
      <c r="AG110" s="58"/>
      <c r="AH110" s="58"/>
      <c r="AI110" s="58"/>
      <c r="AJ110" s="58"/>
      <c r="AK110" s="58"/>
      <c r="AL110" s="58"/>
      <c r="AM110" s="58"/>
      <c r="AN110" s="58"/>
      <c r="AO110" s="58"/>
      <c r="AP110" s="58"/>
      <c r="AQ110" s="58"/>
      <c r="AR110" s="58"/>
      <c r="AS110" s="58"/>
      <c r="AT110" s="58"/>
    </row>
    <row r="111" spans="2:46" x14ac:dyDescent="0.35">
      <c r="B111" s="52"/>
      <c r="C111" s="53"/>
      <c r="D111" s="53"/>
      <c r="E111" s="53"/>
      <c r="F111" s="53"/>
      <c r="G111" s="53"/>
      <c r="H111" s="53"/>
      <c r="I111" s="53"/>
      <c r="J111" s="53"/>
      <c r="K111" s="53"/>
      <c r="L111" s="53"/>
      <c r="M111" s="53"/>
      <c r="N111" s="53"/>
      <c r="O111" s="53"/>
      <c r="P111" s="53"/>
      <c r="Q111" s="53"/>
      <c r="R111" s="53"/>
      <c r="S111" s="53"/>
      <c r="T111" s="54"/>
      <c r="W111" s="58"/>
      <c r="X111" s="58"/>
      <c r="Y111" s="58"/>
      <c r="Z111" s="58"/>
      <c r="AA111" s="58"/>
      <c r="AB111" s="58"/>
      <c r="AC111" s="58"/>
      <c r="AD111" s="58"/>
      <c r="AE111" s="58"/>
      <c r="AF111" s="58"/>
      <c r="AG111" s="58"/>
      <c r="AH111" s="58"/>
      <c r="AI111" s="58"/>
      <c r="AJ111" s="58"/>
      <c r="AK111" s="58"/>
      <c r="AL111" s="58"/>
      <c r="AM111" s="58"/>
      <c r="AN111" s="58"/>
      <c r="AO111" s="58"/>
      <c r="AP111" s="58"/>
      <c r="AQ111" s="58"/>
      <c r="AR111" s="58"/>
      <c r="AS111" s="58"/>
      <c r="AT111" s="58"/>
    </row>
    <row r="112" spans="2:46" x14ac:dyDescent="0.35">
      <c r="B112" s="52"/>
      <c r="C112" s="53"/>
      <c r="D112" s="53"/>
      <c r="E112" s="53"/>
      <c r="F112" s="53"/>
      <c r="G112" s="53"/>
      <c r="H112" s="53"/>
      <c r="I112" s="53"/>
      <c r="J112" s="53"/>
      <c r="K112" s="53"/>
      <c r="L112" s="53"/>
      <c r="M112" s="53"/>
      <c r="N112" s="53"/>
      <c r="O112" s="53"/>
      <c r="P112" s="53"/>
      <c r="Q112" s="53"/>
      <c r="R112" s="53"/>
      <c r="S112" s="53"/>
      <c r="T112" s="54"/>
      <c r="W112" s="58"/>
      <c r="X112" s="58"/>
      <c r="Y112" s="58"/>
      <c r="Z112" s="58"/>
      <c r="AA112" s="58"/>
      <c r="AB112" s="58"/>
      <c r="AC112" s="58"/>
      <c r="AD112" s="58"/>
      <c r="AE112" s="58"/>
      <c r="AF112" s="58"/>
      <c r="AG112" s="58"/>
      <c r="AH112" s="58"/>
      <c r="AI112" s="58"/>
      <c r="AJ112" s="58"/>
      <c r="AK112" s="58"/>
      <c r="AL112" s="58"/>
      <c r="AM112" s="58"/>
      <c r="AN112" s="58"/>
      <c r="AO112" s="58"/>
      <c r="AP112" s="58"/>
      <c r="AQ112" s="58"/>
      <c r="AR112" s="58"/>
      <c r="AS112" s="58"/>
      <c r="AT112" s="58"/>
    </row>
    <row r="113" spans="2:46" x14ac:dyDescent="0.35">
      <c r="B113" s="52"/>
      <c r="C113" s="53"/>
      <c r="D113" s="53"/>
      <c r="E113" s="53"/>
      <c r="F113" s="53"/>
      <c r="G113" s="53"/>
      <c r="H113" s="53"/>
      <c r="I113" s="53"/>
      <c r="J113" s="53"/>
      <c r="K113" s="53"/>
      <c r="L113" s="53"/>
      <c r="M113" s="53"/>
      <c r="N113" s="53"/>
      <c r="O113" s="53"/>
      <c r="P113" s="53"/>
      <c r="Q113" s="53"/>
      <c r="R113" s="53"/>
      <c r="S113" s="53"/>
      <c r="T113" s="54"/>
      <c r="W113" s="58"/>
      <c r="X113" s="58"/>
      <c r="Y113" s="58"/>
      <c r="Z113" s="58"/>
      <c r="AA113" s="58"/>
      <c r="AB113" s="58"/>
      <c r="AC113" s="58"/>
      <c r="AD113" s="58"/>
      <c r="AE113" s="58"/>
      <c r="AF113" s="58"/>
      <c r="AG113" s="58"/>
      <c r="AH113" s="58"/>
      <c r="AI113" s="58"/>
      <c r="AJ113" s="58"/>
      <c r="AK113" s="58"/>
      <c r="AL113" s="58"/>
      <c r="AM113" s="58"/>
      <c r="AN113" s="58"/>
      <c r="AO113" s="58"/>
      <c r="AP113" s="58"/>
      <c r="AQ113" s="58"/>
      <c r="AR113" s="58"/>
      <c r="AS113" s="58"/>
      <c r="AT113" s="58"/>
    </row>
    <row r="114" spans="2:46" x14ac:dyDescent="0.35">
      <c r="B114" s="52"/>
      <c r="C114" s="53"/>
      <c r="D114" s="53"/>
      <c r="E114" s="53"/>
      <c r="F114" s="53"/>
      <c r="G114" s="53"/>
      <c r="H114" s="53"/>
      <c r="I114" s="53"/>
      <c r="J114" s="53"/>
      <c r="K114" s="53"/>
      <c r="L114" s="53"/>
      <c r="M114" s="53"/>
      <c r="N114" s="53"/>
      <c r="O114" s="53"/>
      <c r="P114" s="53"/>
      <c r="Q114" s="53"/>
      <c r="R114" s="53"/>
      <c r="S114" s="53"/>
      <c r="T114" s="54"/>
      <c r="W114" s="58"/>
      <c r="X114" s="58"/>
      <c r="Y114" s="58"/>
      <c r="Z114" s="58"/>
      <c r="AA114" s="58"/>
      <c r="AB114" s="58"/>
      <c r="AC114" s="58"/>
      <c r="AD114" s="58"/>
      <c r="AE114" s="58"/>
      <c r="AF114" s="58"/>
      <c r="AG114" s="58"/>
      <c r="AH114" s="58"/>
      <c r="AI114" s="58"/>
      <c r="AJ114" s="58"/>
      <c r="AK114" s="58"/>
      <c r="AL114" s="58"/>
      <c r="AM114" s="58"/>
      <c r="AN114" s="58"/>
      <c r="AO114" s="58"/>
      <c r="AP114" s="58"/>
      <c r="AQ114" s="58"/>
      <c r="AR114" s="58"/>
      <c r="AS114" s="58"/>
      <c r="AT114" s="58"/>
    </row>
    <row r="115" spans="2:46" x14ac:dyDescent="0.35">
      <c r="B115" s="52"/>
      <c r="C115" s="53"/>
      <c r="D115" s="53"/>
      <c r="E115" s="53"/>
      <c r="F115" s="53"/>
      <c r="G115" s="53"/>
      <c r="H115" s="53"/>
      <c r="I115" s="53"/>
      <c r="J115" s="53"/>
      <c r="K115" s="53"/>
      <c r="L115" s="53"/>
      <c r="M115" s="53"/>
      <c r="N115" s="53"/>
      <c r="O115" s="53"/>
      <c r="P115" s="53"/>
      <c r="Q115" s="53"/>
      <c r="R115" s="53"/>
      <c r="S115" s="53"/>
      <c r="T115" s="54"/>
      <c r="W115" s="58"/>
      <c r="X115" s="58"/>
      <c r="Y115" s="58"/>
      <c r="Z115" s="58"/>
      <c r="AA115" s="58"/>
      <c r="AB115" s="58"/>
      <c r="AC115" s="58"/>
      <c r="AD115" s="58"/>
      <c r="AE115" s="58"/>
      <c r="AF115" s="58"/>
      <c r="AG115" s="58"/>
      <c r="AH115" s="58"/>
      <c r="AI115" s="58"/>
      <c r="AJ115" s="58"/>
      <c r="AK115" s="58"/>
      <c r="AL115" s="58"/>
      <c r="AM115" s="58"/>
      <c r="AN115" s="58"/>
      <c r="AO115" s="58"/>
      <c r="AP115" s="58"/>
      <c r="AQ115" s="58"/>
      <c r="AR115" s="58"/>
      <c r="AS115" s="58"/>
      <c r="AT115" s="58"/>
    </row>
    <row r="116" spans="2:46" x14ac:dyDescent="0.35">
      <c r="B116" s="52"/>
      <c r="C116" s="53"/>
      <c r="D116" s="53"/>
      <c r="E116" s="53"/>
      <c r="F116" s="53"/>
      <c r="G116" s="53"/>
      <c r="H116" s="53"/>
      <c r="I116" s="53"/>
      <c r="J116" s="53"/>
      <c r="K116" s="53"/>
      <c r="L116" s="53"/>
      <c r="M116" s="53"/>
      <c r="N116" s="53"/>
      <c r="O116" s="53"/>
      <c r="P116" s="53"/>
      <c r="Q116" s="53"/>
      <c r="R116" s="53"/>
      <c r="S116" s="53"/>
      <c r="T116" s="54"/>
      <c r="W116" s="58"/>
      <c r="X116" s="58"/>
      <c r="Y116" s="58"/>
      <c r="Z116" s="58"/>
      <c r="AA116" s="58"/>
      <c r="AB116" s="58"/>
      <c r="AC116" s="58"/>
      <c r="AD116" s="58"/>
      <c r="AE116" s="58"/>
      <c r="AF116" s="58"/>
      <c r="AG116" s="58"/>
      <c r="AH116" s="58"/>
      <c r="AI116" s="58"/>
      <c r="AJ116" s="58"/>
      <c r="AK116" s="58"/>
      <c r="AL116" s="58"/>
      <c r="AM116" s="58"/>
      <c r="AN116" s="58"/>
      <c r="AO116" s="58"/>
      <c r="AP116" s="58"/>
      <c r="AQ116" s="58"/>
      <c r="AR116" s="58"/>
      <c r="AS116" s="58"/>
      <c r="AT116" s="58"/>
    </row>
    <row r="117" spans="2:46" x14ac:dyDescent="0.35">
      <c r="B117" s="52"/>
      <c r="C117" s="53"/>
      <c r="D117" s="53"/>
      <c r="E117" s="53"/>
      <c r="F117" s="53"/>
      <c r="G117" s="53"/>
      <c r="H117" s="53"/>
      <c r="I117" s="53"/>
      <c r="J117" s="53"/>
      <c r="K117" s="53"/>
      <c r="L117" s="53"/>
      <c r="M117" s="53"/>
      <c r="N117" s="53"/>
      <c r="O117" s="53"/>
      <c r="P117" s="53"/>
      <c r="Q117" s="53"/>
      <c r="R117" s="53"/>
      <c r="S117" s="53"/>
      <c r="T117" s="54"/>
      <c r="W117" s="58"/>
      <c r="X117" s="58"/>
      <c r="Y117" s="58"/>
      <c r="Z117" s="58"/>
      <c r="AA117" s="58"/>
      <c r="AB117" s="58"/>
      <c r="AC117" s="58"/>
      <c r="AD117" s="58"/>
      <c r="AE117" s="58"/>
      <c r="AF117" s="58"/>
      <c r="AG117" s="58"/>
      <c r="AH117" s="58"/>
      <c r="AI117" s="58"/>
      <c r="AJ117" s="58"/>
      <c r="AK117" s="58"/>
      <c r="AL117" s="58"/>
      <c r="AM117" s="58"/>
      <c r="AN117" s="58"/>
      <c r="AO117" s="58"/>
      <c r="AP117" s="58"/>
      <c r="AQ117" s="58"/>
      <c r="AR117" s="58"/>
      <c r="AS117" s="58"/>
      <c r="AT117" s="58"/>
    </row>
    <row r="118" spans="2:46" x14ac:dyDescent="0.35">
      <c r="B118" s="52"/>
      <c r="C118" s="53"/>
      <c r="D118" s="53"/>
      <c r="E118" s="53"/>
      <c r="F118" s="53"/>
      <c r="G118" s="53"/>
      <c r="H118" s="53"/>
      <c r="I118" s="53"/>
      <c r="J118" s="53"/>
      <c r="K118" s="53"/>
      <c r="L118" s="53"/>
      <c r="M118" s="53"/>
      <c r="N118" s="53"/>
      <c r="O118" s="53"/>
      <c r="P118" s="53"/>
      <c r="Q118" s="53"/>
      <c r="R118" s="53"/>
      <c r="S118" s="53"/>
      <c r="T118" s="54"/>
      <c r="W118" s="58"/>
      <c r="X118" s="58"/>
      <c r="Y118" s="58"/>
      <c r="Z118" s="58"/>
      <c r="AA118" s="58"/>
      <c r="AB118" s="58"/>
      <c r="AC118" s="58"/>
      <c r="AD118" s="58"/>
      <c r="AE118" s="58"/>
      <c r="AF118" s="58"/>
      <c r="AG118" s="58"/>
      <c r="AH118" s="58"/>
      <c r="AI118" s="58"/>
      <c r="AJ118" s="58"/>
      <c r="AK118" s="58"/>
      <c r="AL118" s="58"/>
      <c r="AM118" s="58"/>
      <c r="AN118" s="58"/>
      <c r="AO118" s="58"/>
      <c r="AP118" s="58"/>
      <c r="AQ118" s="58"/>
      <c r="AR118" s="58"/>
      <c r="AS118" s="58"/>
      <c r="AT118" s="58"/>
    </row>
    <row r="119" spans="2:46" x14ac:dyDescent="0.35">
      <c r="B119" s="52"/>
      <c r="C119" s="53"/>
      <c r="D119" s="53"/>
      <c r="E119" s="53"/>
      <c r="F119" s="53"/>
      <c r="G119" s="53"/>
      <c r="H119" s="53"/>
      <c r="I119" s="53"/>
      <c r="J119" s="53"/>
      <c r="K119" s="53"/>
      <c r="L119" s="53"/>
      <c r="M119" s="53"/>
      <c r="N119" s="53"/>
      <c r="O119" s="53"/>
      <c r="P119" s="53"/>
      <c r="Q119" s="53"/>
      <c r="R119" s="53"/>
      <c r="S119" s="53"/>
      <c r="T119" s="54"/>
      <c r="W119" s="58"/>
      <c r="X119" s="58"/>
      <c r="Y119" s="58"/>
      <c r="Z119" s="58"/>
      <c r="AA119" s="58"/>
      <c r="AB119" s="58"/>
      <c r="AC119" s="58"/>
      <c r="AD119" s="58"/>
      <c r="AE119" s="58"/>
      <c r="AF119" s="58"/>
      <c r="AG119" s="58"/>
      <c r="AH119" s="58"/>
      <c r="AI119" s="58"/>
      <c r="AJ119" s="58"/>
      <c r="AK119" s="58"/>
      <c r="AL119" s="58"/>
      <c r="AM119" s="58"/>
      <c r="AN119" s="58"/>
      <c r="AO119" s="58"/>
      <c r="AP119" s="58"/>
      <c r="AQ119" s="58"/>
      <c r="AR119" s="58"/>
      <c r="AS119" s="58"/>
      <c r="AT119" s="58"/>
    </row>
    <row r="120" spans="2:46" x14ac:dyDescent="0.35">
      <c r="B120" s="52"/>
      <c r="C120" s="333" t="s">
        <v>23</v>
      </c>
      <c r="D120" s="334"/>
      <c r="E120" s="58"/>
      <c r="F120" s="58"/>
      <c r="G120" s="58"/>
      <c r="H120" s="53"/>
      <c r="I120" s="53"/>
      <c r="J120" s="53"/>
      <c r="K120" s="53"/>
      <c r="L120" s="53"/>
      <c r="M120" s="53"/>
      <c r="N120" s="53"/>
      <c r="O120" s="53"/>
      <c r="P120" s="53"/>
      <c r="Q120" s="53"/>
      <c r="R120" s="53"/>
      <c r="S120" s="53"/>
      <c r="T120" s="54"/>
    </row>
    <row r="121" spans="2:46" x14ac:dyDescent="0.35">
      <c r="B121" s="52"/>
      <c r="C121" s="150" t="s">
        <v>24</v>
      </c>
      <c r="D121" s="151" t="s">
        <v>25</v>
      </c>
      <c r="E121" s="13"/>
      <c r="F121" s="14"/>
      <c r="G121" s="14"/>
      <c r="H121" s="93"/>
      <c r="I121" s="53"/>
      <c r="J121" s="53"/>
      <c r="K121" s="53"/>
      <c r="L121" s="53"/>
      <c r="M121" s="53"/>
      <c r="N121" s="53"/>
      <c r="O121" s="53"/>
      <c r="P121" s="53"/>
      <c r="Q121" s="53"/>
      <c r="R121" s="53"/>
      <c r="S121" s="53"/>
      <c r="T121" s="54"/>
    </row>
    <row r="122" spans="2:46" x14ac:dyDescent="0.35">
      <c r="B122" s="52"/>
      <c r="C122" s="44">
        <v>1997</v>
      </c>
      <c r="D122" s="152">
        <v>172005</v>
      </c>
      <c r="E122" s="13"/>
      <c r="F122" s="153"/>
      <c r="G122" s="153"/>
      <c r="H122" s="153"/>
      <c r="I122" s="53"/>
      <c r="J122" s="53"/>
      <c r="K122" s="53"/>
      <c r="L122" s="53"/>
      <c r="M122" s="53"/>
      <c r="N122" s="53"/>
      <c r="O122" s="53"/>
      <c r="P122" s="53"/>
      <c r="Q122" s="53"/>
      <c r="R122" s="53"/>
      <c r="S122" s="53"/>
      <c r="T122" s="54"/>
    </row>
    <row r="123" spans="2:46" x14ac:dyDescent="0.35">
      <c r="B123" s="52"/>
      <c r="C123" s="44">
        <v>1998</v>
      </c>
      <c r="D123" s="152">
        <v>203826</v>
      </c>
      <c r="E123" s="13"/>
      <c r="F123" s="154"/>
      <c r="G123" s="155"/>
      <c r="H123" s="156"/>
      <c r="I123" s="53"/>
      <c r="J123" s="53"/>
      <c r="K123" s="53"/>
      <c r="L123" s="53"/>
      <c r="M123" s="53"/>
      <c r="N123" s="53"/>
      <c r="O123" s="53"/>
      <c r="P123" s="53"/>
      <c r="Q123" s="53"/>
      <c r="R123" s="53"/>
      <c r="S123" s="53"/>
      <c r="T123" s="54"/>
    </row>
    <row r="124" spans="2:46" x14ac:dyDescent="0.35">
      <c r="B124" s="52"/>
      <c r="C124" s="44">
        <v>1999</v>
      </c>
      <c r="D124" s="152">
        <v>236460</v>
      </c>
      <c r="E124" s="13"/>
      <c r="F124" s="153"/>
      <c r="G124" s="155"/>
      <c r="H124" s="156"/>
      <c r="I124" s="53"/>
      <c r="J124" s="53"/>
      <c r="K124" s="53"/>
      <c r="L124" s="53"/>
      <c r="M124" s="53"/>
      <c r="N124" s="53"/>
      <c r="O124" s="53"/>
      <c r="P124" s="53"/>
      <c r="Q124" s="53"/>
      <c r="R124" s="53"/>
      <c r="S124" s="53"/>
      <c r="T124" s="54"/>
    </row>
    <row r="125" spans="2:46" x14ac:dyDescent="0.35">
      <c r="B125" s="52"/>
      <c r="C125" s="44">
        <v>2000</v>
      </c>
      <c r="D125" s="152">
        <v>260100</v>
      </c>
      <c r="E125" s="13"/>
      <c r="F125" s="153"/>
      <c r="G125" s="155"/>
      <c r="H125" s="156"/>
      <c r="I125" s="53"/>
      <c r="J125" s="53"/>
      <c r="K125" s="53"/>
      <c r="L125" s="53"/>
      <c r="M125" s="53"/>
      <c r="N125" s="53"/>
      <c r="O125" s="53"/>
      <c r="P125" s="53"/>
      <c r="Q125" s="53"/>
      <c r="R125" s="53"/>
      <c r="S125" s="53"/>
      <c r="T125" s="54"/>
    </row>
    <row r="126" spans="2:46" x14ac:dyDescent="0.35">
      <c r="B126" s="52"/>
      <c r="C126" s="44">
        <v>2001</v>
      </c>
      <c r="D126" s="152">
        <v>286000</v>
      </c>
      <c r="E126" s="13"/>
      <c r="F126" s="153"/>
      <c r="G126" s="155"/>
      <c r="H126" s="156"/>
      <c r="I126" s="53"/>
      <c r="J126" s="53"/>
      <c r="K126" s="53"/>
      <c r="L126" s="53"/>
      <c r="M126" s="53"/>
      <c r="N126" s="2"/>
      <c r="O126" s="53"/>
      <c r="P126" s="53"/>
      <c r="Q126" s="53"/>
      <c r="R126" s="53"/>
      <c r="S126" s="53"/>
      <c r="T126" s="54"/>
    </row>
    <row r="127" spans="2:46" x14ac:dyDescent="0.35">
      <c r="B127" s="52"/>
      <c r="C127" s="44">
        <v>2002</v>
      </c>
      <c r="D127" s="152">
        <v>309000</v>
      </c>
      <c r="E127" s="13"/>
      <c r="F127" s="14"/>
      <c r="G127" s="14"/>
      <c r="H127" s="14"/>
      <c r="I127" s="53"/>
      <c r="J127" s="53"/>
      <c r="K127" s="53"/>
      <c r="L127" s="53"/>
      <c r="M127" s="53"/>
      <c r="N127" s="2"/>
      <c r="O127" s="53"/>
      <c r="P127" s="53"/>
      <c r="Q127" s="53"/>
      <c r="R127" s="53"/>
      <c r="S127" s="53"/>
      <c r="T127" s="54"/>
    </row>
    <row r="128" spans="2:46" x14ac:dyDescent="0.35">
      <c r="B128" s="52"/>
      <c r="C128" s="44">
        <v>2003</v>
      </c>
      <c r="D128" s="152">
        <v>332000</v>
      </c>
      <c r="E128" s="13"/>
      <c r="F128" s="14"/>
      <c r="G128" s="14"/>
      <c r="H128" s="14"/>
      <c r="I128" s="53"/>
      <c r="J128" s="53"/>
      <c r="K128" s="53"/>
      <c r="L128" s="53"/>
      <c r="M128" s="53"/>
      <c r="N128" s="2"/>
      <c r="O128" s="53"/>
      <c r="P128" s="53"/>
      <c r="Q128" s="53"/>
      <c r="R128" s="53"/>
      <c r="S128" s="53"/>
      <c r="T128" s="54"/>
    </row>
    <row r="129" spans="2:20" x14ac:dyDescent="0.35">
      <c r="B129" s="52"/>
      <c r="C129" s="44">
        <v>2004</v>
      </c>
      <c r="D129" s="152">
        <v>358000</v>
      </c>
      <c r="E129" s="13"/>
      <c r="F129" s="14"/>
      <c r="G129" s="14"/>
      <c r="H129" s="14"/>
      <c r="I129" s="53"/>
      <c r="J129" s="53"/>
      <c r="K129" s="53"/>
      <c r="L129" s="53"/>
      <c r="M129" s="53"/>
      <c r="N129" s="2"/>
      <c r="O129" s="53"/>
      <c r="P129" s="53"/>
      <c r="Q129" s="53"/>
      <c r="R129" s="53"/>
      <c r="S129" s="53"/>
      <c r="T129" s="54"/>
    </row>
    <row r="130" spans="2:20" x14ac:dyDescent="0.35">
      <c r="B130" s="52"/>
      <c r="C130" s="44">
        <v>2005</v>
      </c>
      <c r="D130" s="152">
        <v>381500</v>
      </c>
      <c r="E130" s="13"/>
      <c r="F130" s="14"/>
      <c r="G130" s="14"/>
      <c r="H130" s="14"/>
      <c r="I130" s="53"/>
      <c r="J130" s="53"/>
      <c r="K130" s="53"/>
      <c r="L130" s="53"/>
      <c r="M130" s="53"/>
      <c r="N130" s="2"/>
      <c r="O130" s="53"/>
      <c r="P130" s="53"/>
      <c r="Q130" s="53"/>
      <c r="R130" s="53"/>
      <c r="S130" s="53"/>
      <c r="T130" s="54"/>
    </row>
    <row r="131" spans="2:20" x14ac:dyDescent="0.35">
      <c r="B131" s="52"/>
      <c r="C131" s="44">
        <v>2006</v>
      </c>
      <c r="D131" s="152">
        <v>408000</v>
      </c>
      <c r="E131" s="13"/>
      <c r="F131" s="13"/>
      <c r="G131" s="14"/>
      <c r="H131" s="14"/>
      <c r="I131" s="53"/>
      <c r="J131" s="53"/>
      <c r="K131" s="53"/>
      <c r="L131" s="53"/>
      <c r="M131" s="53"/>
      <c r="N131" s="2"/>
      <c r="O131" s="53"/>
      <c r="P131" s="53"/>
      <c r="Q131" s="53"/>
      <c r="R131" s="53"/>
      <c r="S131" s="53"/>
      <c r="T131" s="54"/>
    </row>
    <row r="132" spans="2:20" x14ac:dyDescent="0.35">
      <c r="B132" s="52"/>
      <c r="C132" s="44">
        <v>2007</v>
      </c>
      <c r="D132" s="152">
        <v>433700</v>
      </c>
      <c r="E132" s="13"/>
      <c r="F132" s="13"/>
      <c r="G132" s="13"/>
      <c r="H132" s="53"/>
      <c r="I132" s="53"/>
      <c r="J132" s="53"/>
      <c r="K132" s="53"/>
      <c r="L132" s="53"/>
      <c r="M132" s="53"/>
      <c r="N132" s="53"/>
      <c r="O132" s="53"/>
      <c r="P132" s="53"/>
      <c r="Q132" s="53"/>
      <c r="R132" s="53"/>
      <c r="S132" s="53"/>
      <c r="T132" s="54"/>
    </row>
    <row r="133" spans="2:20" x14ac:dyDescent="0.35">
      <c r="B133" s="52"/>
      <c r="C133" s="44">
        <v>2008</v>
      </c>
      <c r="D133" s="152">
        <v>461500</v>
      </c>
      <c r="E133" s="13"/>
      <c r="F133" s="13"/>
      <c r="G133" s="13"/>
      <c r="H133" s="53"/>
      <c r="I133" s="53"/>
      <c r="J133" s="53"/>
      <c r="K133" s="53"/>
      <c r="L133" s="53"/>
      <c r="M133" s="53"/>
      <c r="N133" s="53"/>
      <c r="O133" s="53"/>
      <c r="P133" s="53"/>
      <c r="Q133" s="53"/>
      <c r="R133" s="53"/>
      <c r="S133" s="53"/>
      <c r="T133" s="54"/>
    </row>
    <row r="134" spans="2:20" x14ac:dyDescent="0.35">
      <c r="B134" s="52"/>
      <c r="C134" s="44">
        <v>2009</v>
      </c>
      <c r="D134" s="8">
        <v>496900</v>
      </c>
      <c r="E134" s="58"/>
      <c r="F134" s="58"/>
      <c r="G134" s="58"/>
      <c r="H134" s="53"/>
      <c r="I134" s="53"/>
      <c r="J134" s="53"/>
      <c r="K134" s="53"/>
      <c r="L134" s="53"/>
      <c r="M134" s="53"/>
      <c r="N134" s="53"/>
      <c r="O134" s="53"/>
      <c r="P134" s="53"/>
      <c r="Q134" s="53"/>
      <c r="R134" s="53"/>
      <c r="S134" s="53"/>
      <c r="T134" s="54"/>
    </row>
    <row r="135" spans="2:20" x14ac:dyDescent="0.35">
      <c r="B135" s="52"/>
      <c r="C135" s="44">
        <v>2010</v>
      </c>
      <c r="D135" s="8">
        <v>515000</v>
      </c>
      <c r="E135" s="58"/>
      <c r="F135" s="58"/>
      <c r="G135" s="58"/>
      <c r="H135" s="53"/>
      <c r="I135" s="53"/>
      <c r="J135" s="53"/>
      <c r="K135" s="53"/>
      <c r="L135" s="53"/>
      <c r="M135" s="53"/>
      <c r="N135" s="53"/>
      <c r="O135" s="53"/>
      <c r="P135" s="53"/>
      <c r="Q135" s="53"/>
      <c r="R135" s="53"/>
      <c r="S135" s="53"/>
      <c r="T135" s="54"/>
    </row>
    <row r="136" spans="2:20" x14ac:dyDescent="0.35">
      <c r="B136" s="52"/>
      <c r="C136" s="44">
        <v>2011</v>
      </c>
      <c r="D136" s="8">
        <v>535600</v>
      </c>
      <c r="E136" s="58"/>
      <c r="F136" s="58"/>
      <c r="G136" s="58"/>
      <c r="H136" s="53"/>
      <c r="I136" s="53"/>
      <c r="J136" s="53"/>
      <c r="K136" s="53"/>
      <c r="L136" s="53"/>
      <c r="M136" s="53"/>
      <c r="N136" s="53"/>
      <c r="O136" s="53"/>
      <c r="P136" s="53"/>
      <c r="Q136" s="53"/>
      <c r="R136" s="53"/>
      <c r="S136" s="53"/>
      <c r="T136" s="54"/>
    </row>
    <row r="137" spans="2:20" x14ac:dyDescent="0.35">
      <c r="B137" s="52"/>
      <c r="C137" s="44">
        <v>2012</v>
      </c>
      <c r="D137" s="8">
        <v>566700</v>
      </c>
      <c r="E137" s="58"/>
      <c r="F137" s="58"/>
      <c r="G137" s="58"/>
      <c r="H137" s="53"/>
      <c r="I137" s="53"/>
      <c r="J137" s="53"/>
      <c r="K137" s="53"/>
      <c r="L137" s="53"/>
      <c r="M137" s="53"/>
      <c r="N137" s="53"/>
      <c r="O137" s="53"/>
      <c r="P137" s="53"/>
      <c r="Q137" s="53"/>
      <c r="R137" s="53"/>
      <c r="S137" s="53"/>
      <c r="T137" s="54"/>
    </row>
    <row r="138" spans="2:20" x14ac:dyDescent="0.35">
      <c r="B138" s="52"/>
      <c r="C138" s="44">
        <v>2013</v>
      </c>
      <c r="D138" s="8">
        <v>589500</v>
      </c>
      <c r="E138" s="58"/>
      <c r="F138" s="58"/>
      <c r="G138" s="58"/>
      <c r="H138" s="53"/>
      <c r="I138" s="53"/>
      <c r="J138" s="53"/>
      <c r="K138" s="53"/>
      <c r="L138" s="53"/>
      <c r="M138" s="53"/>
      <c r="N138" s="53"/>
      <c r="O138" s="53"/>
      <c r="P138" s="53"/>
      <c r="Q138" s="53"/>
      <c r="R138" s="53"/>
      <c r="S138" s="53"/>
      <c r="T138" s="54"/>
    </row>
    <row r="139" spans="2:20" x14ac:dyDescent="0.35">
      <c r="B139" s="52"/>
      <c r="C139" s="44">
        <v>2014</v>
      </c>
      <c r="D139" s="8">
        <v>616000</v>
      </c>
      <c r="E139" s="53"/>
      <c r="F139" s="53"/>
      <c r="G139" s="53"/>
      <c r="H139" s="53"/>
      <c r="I139" s="53"/>
      <c r="J139" s="53"/>
      <c r="K139" s="53"/>
      <c r="L139" s="53"/>
      <c r="M139" s="53"/>
      <c r="N139" s="53"/>
      <c r="O139" s="53"/>
      <c r="P139" s="53"/>
      <c r="Q139" s="53"/>
      <c r="R139" s="53"/>
      <c r="S139" s="53"/>
      <c r="T139" s="54"/>
    </row>
    <row r="140" spans="2:20" x14ac:dyDescent="0.35">
      <c r="B140" s="52"/>
      <c r="C140" s="44">
        <v>2015</v>
      </c>
      <c r="D140" s="8">
        <v>644350</v>
      </c>
      <c r="E140" s="53"/>
      <c r="F140" s="53"/>
      <c r="G140" s="53"/>
      <c r="H140" s="53"/>
      <c r="I140" s="53"/>
      <c r="J140" s="53"/>
      <c r="K140" s="53"/>
      <c r="L140" s="53"/>
      <c r="M140" s="53"/>
      <c r="N140" s="53"/>
      <c r="O140" s="53"/>
      <c r="P140" s="53"/>
      <c r="Q140" s="53"/>
      <c r="R140" s="53"/>
      <c r="S140" s="53"/>
      <c r="T140" s="54"/>
    </row>
    <row r="141" spans="2:20" x14ac:dyDescent="0.35">
      <c r="B141" s="52"/>
      <c r="C141" s="44">
        <v>2016</v>
      </c>
      <c r="D141" s="8">
        <v>689455</v>
      </c>
      <c r="E141" s="53"/>
      <c r="F141" s="53"/>
      <c r="G141" s="53"/>
      <c r="H141" s="53"/>
      <c r="I141" s="53"/>
      <c r="J141" s="53"/>
      <c r="K141" s="53"/>
      <c r="L141" s="53"/>
      <c r="M141" s="53"/>
      <c r="N141" s="53"/>
      <c r="O141" s="53"/>
      <c r="P141" s="53"/>
      <c r="Q141" s="53"/>
      <c r="R141" s="53"/>
      <c r="S141" s="53"/>
      <c r="T141" s="54"/>
    </row>
    <row r="142" spans="2:20" x14ac:dyDescent="0.35">
      <c r="B142" s="52"/>
      <c r="C142" s="44">
        <v>2017</v>
      </c>
      <c r="D142" s="8">
        <v>737717</v>
      </c>
      <c r="E142" s="53"/>
      <c r="F142" s="53"/>
      <c r="G142" s="53"/>
      <c r="H142" s="53"/>
      <c r="I142" s="53"/>
      <c r="J142" s="53"/>
      <c r="K142" s="53"/>
      <c r="L142" s="53"/>
      <c r="M142" s="53"/>
      <c r="N142" s="53"/>
      <c r="O142" s="53"/>
      <c r="P142" s="53"/>
      <c r="Q142" s="53"/>
      <c r="R142" s="53"/>
      <c r="S142" s="53"/>
      <c r="T142" s="54"/>
    </row>
    <row r="143" spans="2:20" x14ac:dyDescent="0.35">
      <c r="B143" s="52"/>
      <c r="C143" s="44">
        <v>2018</v>
      </c>
      <c r="D143" s="8">
        <v>781242</v>
      </c>
      <c r="E143" s="53"/>
      <c r="F143" s="53"/>
      <c r="G143" s="53"/>
      <c r="H143" s="53"/>
      <c r="I143" s="53"/>
      <c r="J143" s="53"/>
      <c r="K143" s="53"/>
      <c r="L143" s="53"/>
      <c r="M143" s="53"/>
      <c r="N143" s="53"/>
      <c r="O143" s="53"/>
      <c r="P143" s="53"/>
      <c r="Q143" s="53"/>
      <c r="R143" s="53"/>
      <c r="S143" s="53"/>
      <c r="T143" s="54"/>
    </row>
    <row r="144" spans="2:20" ht="24" thickBot="1" x14ac:dyDescent="0.4">
      <c r="B144" s="89"/>
      <c r="C144" s="90"/>
      <c r="D144" s="90"/>
      <c r="E144" s="90"/>
      <c r="F144" s="90"/>
      <c r="G144" s="90"/>
      <c r="H144" s="90"/>
      <c r="I144" s="90"/>
      <c r="J144" s="90"/>
      <c r="K144" s="90"/>
      <c r="L144" s="90"/>
      <c r="M144" s="90"/>
      <c r="N144" s="90"/>
      <c r="O144" s="90"/>
      <c r="P144" s="90"/>
      <c r="Q144" s="90"/>
      <c r="R144" s="90"/>
      <c r="S144" s="90"/>
      <c r="T144" s="91"/>
    </row>
    <row r="145" spans="2:20" x14ac:dyDescent="0.35">
      <c r="B145" s="53"/>
      <c r="C145" s="53"/>
      <c r="D145" s="53"/>
      <c r="E145" s="53"/>
      <c r="F145" s="53"/>
      <c r="G145" s="53"/>
      <c r="H145" s="53"/>
      <c r="I145" s="53"/>
      <c r="J145" s="53"/>
      <c r="K145" s="53"/>
      <c r="L145" s="53"/>
      <c r="M145" s="53"/>
      <c r="N145" s="53"/>
      <c r="O145" s="53"/>
      <c r="P145" s="53"/>
      <c r="Q145" s="53"/>
      <c r="R145" s="53"/>
      <c r="S145" s="53"/>
      <c r="T145" s="53"/>
    </row>
    <row r="146" spans="2:20" x14ac:dyDescent="0.35">
      <c r="B146" s="53"/>
      <c r="C146" s="53"/>
      <c r="D146" s="53"/>
      <c r="E146" s="53"/>
      <c r="F146" s="53"/>
      <c r="G146" s="53"/>
      <c r="H146" s="53"/>
      <c r="I146" s="53"/>
      <c r="J146" s="53"/>
      <c r="K146" s="53"/>
      <c r="L146" s="53"/>
      <c r="M146" s="53"/>
      <c r="N146" s="53"/>
      <c r="O146" s="53"/>
      <c r="P146" s="53"/>
      <c r="Q146" s="53"/>
      <c r="R146" s="53"/>
      <c r="S146" s="53"/>
      <c r="T146" s="53"/>
    </row>
    <row r="147" spans="2:20" x14ac:dyDescent="0.35">
      <c r="B147" s="53"/>
      <c r="C147" s="53"/>
      <c r="D147" s="53"/>
      <c r="E147" s="53"/>
      <c r="F147" s="53"/>
      <c r="G147" s="53"/>
      <c r="H147" s="53"/>
      <c r="I147" s="53"/>
      <c r="J147" s="53"/>
      <c r="K147" s="53"/>
      <c r="L147" s="53"/>
      <c r="M147" s="53"/>
      <c r="N147" s="53"/>
      <c r="O147" s="53"/>
      <c r="P147" s="53"/>
      <c r="Q147" s="53"/>
      <c r="R147" s="53"/>
      <c r="S147" s="53"/>
      <c r="T147" s="53"/>
    </row>
    <row r="148" spans="2:20" x14ac:dyDescent="0.35">
      <c r="B148" s="53"/>
      <c r="C148" s="53"/>
      <c r="D148" s="53"/>
      <c r="E148" s="53"/>
      <c r="F148" s="53"/>
      <c r="G148" s="53"/>
      <c r="H148" s="53"/>
      <c r="I148" s="53"/>
      <c r="J148" s="53"/>
      <c r="K148" s="53"/>
      <c r="L148" s="53"/>
      <c r="M148" s="53"/>
      <c r="N148" s="53"/>
      <c r="O148" s="53"/>
      <c r="P148" s="53"/>
      <c r="Q148" s="53"/>
      <c r="R148" s="53"/>
      <c r="S148" s="53"/>
      <c r="T148" s="53"/>
    </row>
    <row r="149" spans="2:20" x14ac:dyDescent="0.35">
      <c r="B149" s="53"/>
      <c r="C149" s="53"/>
      <c r="D149" s="53"/>
      <c r="E149" s="53"/>
      <c r="F149" s="53"/>
      <c r="G149" s="53"/>
      <c r="H149" s="53"/>
      <c r="I149" s="53"/>
      <c r="J149" s="53"/>
      <c r="K149" s="53"/>
      <c r="L149" s="53"/>
      <c r="M149" s="53"/>
      <c r="N149" s="53"/>
      <c r="O149" s="53"/>
      <c r="P149" s="53"/>
      <c r="Q149" s="53"/>
      <c r="R149" s="53"/>
      <c r="S149" s="53"/>
      <c r="T149" s="53"/>
    </row>
  </sheetData>
  <protectedRanges>
    <protectedRange sqref="N126:N131" name="Rango1_2_1"/>
  </protectedRanges>
  <mergeCells count="152">
    <mergeCell ref="C120:D120"/>
    <mergeCell ref="K75:N75"/>
    <mergeCell ref="K76:N76"/>
    <mergeCell ref="K77:N77"/>
    <mergeCell ref="K79:N79"/>
    <mergeCell ref="K100:M100"/>
    <mergeCell ref="K101:M101"/>
    <mergeCell ref="K102:M102"/>
    <mergeCell ref="B106:M106"/>
    <mergeCell ref="I85:I87"/>
    <mergeCell ref="B78:D78"/>
    <mergeCell ref="F78:H78"/>
    <mergeCell ref="B79:J79"/>
    <mergeCell ref="B80:J80"/>
    <mergeCell ref="K80:N80"/>
    <mergeCell ref="B81:J81"/>
    <mergeCell ref="K81:N81"/>
    <mergeCell ref="P106:R106"/>
    <mergeCell ref="B107:M107"/>
    <mergeCell ref="P107:R107"/>
    <mergeCell ref="B108:N108"/>
    <mergeCell ref="P108:R108"/>
    <mergeCell ref="P103:R103"/>
    <mergeCell ref="X103:AT104"/>
    <mergeCell ref="B104:M104"/>
    <mergeCell ref="P104:R104"/>
    <mergeCell ref="B105:M105"/>
    <mergeCell ref="P105:R105"/>
    <mergeCell ref="X90:AT92"/>
    <mergeCell ref="B100:J100"/>
    <mergeCell ref="N100:N102"/>
    <mergeCell ref="P100:R102"/>
    <mergeCell ref="B101:J101"/>
    <mergeCell ref="B102:J102"/>
    <mergeCell ref="O100:O102"/>
    <mergeCell ref="P85:P87"/>
    <mergeCell ref="Q85:Q87"/>
    <mergeCell ref="R85:R86"/>
    <mergeCell ref="S85:S86"/>
    <mergeCell ref="T85:T86"/>
    <mergeCell ref="G86:G87"/>
    <mergeCell ref="J85:J87"/>
    <mergeCell ref="K85:K87"/>
    <mergeCell ref="L85:L87"/>
    <mergeCell ref="M85:M87"/>
    <mergeCell ref="N85:N87"/>
    <mergeCell ref="O85:O87"/>
    <mergeCell ref="C85:C87"/>
    <mergeCell ref="D85:D87"/>
    <mergeCell ref="E85:E87"/>
    <mergeCell ref="F85:F87"/>
    <mergeCell ref="H85:H87"/>
    <mergeCell ref="P75:R81"/>
    <mergeCell ref="B76:D76"/>
    <mergeCell ref="F76:H76"/>
    <mergeCell ref="B77:D77"/>
    <mergeCell ref="F77:H77"/>
    <mergeCell ref="I67:J67"/>
    <mergeCell ref="K67:L67"/>
    <mergeCell ref="M67:P67"/>
    <mergeCell ref="B72:T72"/>
    <mergeCell ref="B73:T74"/>
    <mergeCell ref="B75:J75"/>
    <mergeCell ref="F65:G65"/>
    <mergeCell ref="I65:J65"/>
    <mergeCell ref="M65:P65"/>
    <mergeCell ref="F66:G66"/>
    <mergeCell ref="I66:J66"/>
    <mergeCell ref="M66:P66"/>
    <mergeCell ref="F63:G63"/>
    <mergeCell ref="I63:J63"/>
    <mergeCell ref="M63:P63"/>
    <mergeCell ref="F64:G64"/>
    <mergeCell ref="I64:J64"/>
    <mergeCell ref="M64:P64"/>
    <mergeCell ref="I56:J56"/>
    <mergeCell ref="I57:J57"/>
    <mergeCell ref="F59:H60"/>
    <mergeCell ref="I59:P60"/>
    <mergeCell ref="F62:H62"/>
    <mergeCell ref="I62:J62"/>
    <mergeCell ref="K62:L62"/>
    <mergeCell ref="M62:P62"/>
    <mergeCell ref="F50:P50"/>
    <mergeCell ref="I51:J51"/>
    <mergeCell ref="I52:J52"/>
    <mergeCell ref="I53:J53"/>
    <mergeCell ref="I54:J54"/>
    <mergeCell ref="I55:J55"/>
    <mergeCell ref="F47:G47"/>
    <mergeCell ref="I47:J47"/>
    <mergeCell ref="M47:P47"/>
    <mergeCell ref="I48:J48"/>
    <mergeCell ref="K48:L48"/>
    <mergeCell ref="M48:P48"/>
    <mergeCell ref="F45:G45"/>
    <mergeCell ref="I45:J45"/>
    <mergeCell ref="M45:P45"/>
    <mergeCell ref="F46:G46"/>
    <mergeCell ref="I46:J46"/>
    <mergeCell ref="M46:P46"/>
    <mergeCell ref="F41:H42"/>
    <mergeCell ref="I41:P42"/>
    <mergeCell ref="F44:H44"/>
    <mergeCell ref="I44:J44"/>
    <mergeCell ref="K44:L44"/>
    <mergeCell ref="M44:P44"/>
    <mergeCell ref="F33:P33"/>
    <mergeCell ref="I35:J35"/>
    <mergeCell ref="I36:J36"/>
    <mergeCell ref="I37:J37"/>
    <mergeCell ref="I38:J38"/>
    <mergeCell ref="I39:J39"/>
    <mergeCell ref="F30:G30"/>
    <mergeCell ref="I30:J30"/>
    <mergeCell ref="M30:P30"/>
    <mergeCell ref="I31:J31"/>
    <mergeCell ref="K31:L31"/>
    <mergeCell ref="M31:P31"/>
    <mergeCell ref="F28:G28"/>
    <mergeCell ref="I28:J28"/>
    <mergeCell ref="M28:P28"/>
    <mergeCell ref="F29:G29"/>
    <mergeCell ref="I29:J29"/>
    <mergeCell ref="M29:P29"/>
    <mergeCell ref="F26:G26"/>
    <mergeCell ref="I26:J26"/>
    <mergeCell ref="M26:P26"/>
    <mergeCell ref="F27:G27"/>
    <mergeCell ref="I27:J27"/>
    <mergeCell ref="M27:P27"/>
    <mergeCell ref="I18:J18"/>
    <mergeCell ref="F21:H22"/>
    <mergeCell ref="I21:P22"/>
    <mergeCell ref="F24:H24"/>
    <mergeCell ref="I24:J24"/>
    <mergeCell ref="K24:L24"/>
    <mergeCell ref="M24:P25"/>
    <mergeCell ref="F25:G25"/>
    <mergeCell ref="I25:J25"/>
    <mergeCell ref="F11:P11"/>
    <mergeCell ref="F12:P12"/>
    <mergeCell ref="I14:J14"/>
    <mergeCell ref="I15:J15"/>
    <mergeCell ref="I16:J16"/>
    <mergeCell ref="I17:J17"/>
    <mergeCell ref="B1:R2"/>
    <mergeCell ref="B3:R4"/>
    <mergeCell ref="B5:D6"/>
    <mergeCell ref="E5:R6"/>
    <mergeCell ref="B8:T9"/>
    <mergeCell ref="F10:P10"/>
  </mergeCells>
  <conditionalFormatting sqref="N100 O75:O79">
    <cfRule type="containsText" dxfId="6" priority="5" operator="containsText" text="NO  CUMPLE">
      <formula>NOT(ISERROR(SEARCH("NO  CUMPLE",N75)))</formula>
    </cfRule>
    <cfRule type="containsText" dxfId="5" priority="6" operator="containsText" text="CUMPLE">
      <formula>NOT(ISERROR(SEARCH("CUMPLE",N75)))</formula>
    </cfRule>
  </conditionalFormatting>
  <conditionalFormatting sqref="L15:L18">
    <cfRule type="cellIs" dxfId="4" priority="3" operator="equal">
      <formula>"CUMPLE"</formula>
    </cfRule>
    <cfRule type="cellIs" dxfId="3" priority="4" operator="equal">
      <formula>"""CUMPLE"""</formula>
    </cfRule>
  </conditionalFormatting>
  <conditionalFormatting sqref="L36:L39 L53:L57">
    <cfRule type="cellIs" dxfId="2" priority="2" operator="equal">
      <formula>"CUMPLE"</formula>
    </cfRule>
  </conditionalFormatting>
  <dataValidations count="1">
    <dataValidation type="list" allowBlank="1" showInputMessage="1" showErrorMessage="1" sqref="N126:N131">
      <formula1>$BD$202:$BD$203</formula1>
    </dataValidation>
  </dataValidation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AT156"/>
  <sheetViews>
    <sheetView topLeftCell="A95" zoomScale="40" zoomScaleNormal="40" workbookViewId="0">
      <selection activeCell="N111" sqref="N111:N113"/>
    </sheetView>
  </sheetViews>
  <sheetFormatPr baseColWidth="10" defaultRowHeight="23.25" x14ac:dyDescent="0.35"/>
  <cols>
    <col min="1" max="2" width="11.42578125" style="47"/>
    <col min="3" max="3" width="17.7109375" style="47" customWidth="1"/>
    <col min="4" max="4" width="42.5703125" style="47" customWidth="1"/>
    <col min="5" max="5" width="31.5703125" style="47" customWidth="1"/>
    <col min="6" max="6" width="39.140625" style="47" customWidth="1"/>
    <col min="7" max="7" width="21.140625" style="47" customWidth="1"/>
    <col min="8" max="8" width="63.42578125" style="47" customWidth="1"/>
    <col min="9" max="10" width="43.85546875" style="47" customWidth="1"/>
    <col min="11" max="11" width="32.7109375" style="47" customWidth="1"/>
    <col min="12" max="12" width="39.5703125" style="47" customWidth="1"/>
    <col min="13" max="15" width="32.7109375" style="47" customWidth="1"/>
    <col min="16" max="16" width="33.140625" style="47" customWidth="1"/>
    <col min="17" max="17" width="44.42578125" style="47" customWidth="1"/>
    <col min="18" max="18" width="62.42578125" style="47" bestFit="1" customWidth="1"/>
    <col min="19" max="19" width="31.28515625" style="47" bestFit="1" customWidth="1"/>
    <col min="20" max="20" width="67" style="47" customWidth="1"/>
    <col min="21" max="22" width="11.42578125" style="47"/>
    <col min="23" max="23" width="76.85546875" style="47" customWidth="1"/>
    <col min="24" max="16384" width="11.42578125" style="47"/>
  </cols>
  <sheetData>
    <row r="1" spans="2:20" x14ac:dyDescent="0.35">
      <c r="B1" s="208" t="s">
        <v>108</v>
      </c>
      <c r="C1" s="209"/>
      <c r="D1" s="209"/>
      <c r="E1" s="209"/>
      <c r="F1" s="209"/>
      <c r="G1" s="209"/>
      <c r="H1" s="209"/>
      <c r="I1" s="209"/>
      <c r="J1" s="209"/>
      <c r="K1" s="209"/>
      <c r="L1" s="209"/>
      <c r="M1" s="209"/>
      <c r="N1" s="209"/>
      <c r="O1" s="209"/>
      <c r="P1" s="209"/>
      <c r="Q1" s="209"/>
      <c r="R1" s="210"/>
      <c r="S1" s="45"/>
      <c r="T1" s="46"/>
    </row>
    <row r="2" spans="2:20" ht="24" thickBot="1" x14ac:dyDescent="0.4">
      <c r="B2" s="211"/>
      <c r="C2" s="212"/>
      <c r="D2" s="212"/>
      <c r="E2" s="212"/>
      <c r="F2" s="212"/>
      <c r="G2" s="212"/>
      <c r="H2" s="212"/>
      <c r="I2" s="212"/>
      <c r="J2" s="212"/>
      <c r="K2" s="212"/>
      <c r="L2" s="212"/>
      <c r="M2" s="212"/>
      <c r="N2" s="212"/>
      <c r="O2" s="212"/>
      <c r="P2" s="212"/>
      <c r="Q2" s="212"/>
      <c r="R2" s="213"/>
      <c r="S2" s="48"/>
      <c r="T2" s="49"/>
    </row>
    <row r="3" spans="2:20" x14ac:dyDescent="0.35">
      <c r="B3" s="214" t="s">
        <v>241</v>
      </c>
      <c r="C3" s="215"/>
      <c r="D3" s="215"/>
      <c r="E3" s="215"/>
      <c r="F3" s="215"/>
      <c r="G3" s="215"/>
      <c r="H3" s="215"/>
      <c r="I3" s="215"/>
      <c r="J3" s="215"/>
      <c r="K3" s="215"/>
      <c r="L3" s="215"/>
      <c r="M3" s="215"/>
      <c r="N3" s="215"/>
      <c r="O3" s="215"/>
      <c r="P3" s="215"/>
      <c r="Q3" s="215"/>
      <c r="R3" s="216"/>
      <c r="S3" s="48"/>
      <c r="T3" s="49"/>
    </row>
    <row r="4" spans="2:20" ht="42" customHeight="1" x14ac:dyDescent="0.35">
      <c r="B4" s="217"/>
      <c r="C4" s="218"/>
      <c r="D4" s="218"/>
      <c r="E4" s="218"/>
      <c r="F4" s="218"/>
      <c r="G4" s="218"/>
      <c r="H4" s="218"/>
      <c r="I4" s="218"/>
      <c r="J4" s="218"/>
      <c r="K4" s="218"/>
      <c r="L4" s="218"/>
      <c r="M4" s="218"/>
      <c r="N4" s="218"/>
      <c r="O4" s="218"/>
      <c r="P4" s="218"/>
      <c r="Q4" s="218"/>
      <c r="R4" s="219"/>
      <c r="S4" s="48"/>
      <c r="T4" s="49"/>
    </row>
    <row r="5" spans="2:20" x14ac:dyDescent="0.35">
      <c r="B5" s="220" t="s">
        <v>35</v>
      </c>
      <c r="C5" s="221"/>
      <c r="D5" s="221"/>
      <c r="E5" s="348" t="s">
        <v>154</v>
      </c>
      <c r="F5" s="349"/>
      <c r="G5" s="349"/>
      <c r="H5" s="349"/>
      <c r="I5" s="349"/>
      <c r="J5" s="349"/>
      <c r="K5" s="349"/>
      <c r="L5" s="349"/>
      <c r="M5" s="349"/>
      <c r="N5" s="349"/>
      <c r="O5" s="349"/>
      <c r="P5" s="349"/>
      <c r="Q5" s="349"/>
      <c r="R5" s="350"/>
      <c r="S5" s="48"/>
      <c r="T5" s="49"/>
    </row>
    <row r="6" spans="2:20" ht="24" thickBot="1" x14ac:dyDescent="0.4">
      <c r="B6" s="211"/>
      <c r="C6" s="212"/>
      <c r="D6" s="212"/>
      <c r="E6" s="351"/>
      <c r="F6" s="352"/>
      <c r="G6" s="352"/>
      <c r="H6" s="352"/>
      <c r="I6" s="352"/>
      <c r="J6" s="352"/>
      <c r="K6" s="352"/>
      <c r="L6" s="352"/>
      <c r="M6" s="352"/>
      <c r="N6" s="352"/>
      <c r="O6" s="352"/>
      <c r="P6" s="352"/>
      <c r="Q6" s="352"/>
      <c r="R6" s="353"/>
      <c r="S6" s="50"/>
      <c r="T6" s="51"/>
    </row>
    <row r="7" spans="2:20" ht="24" thickBot="1" x14ac:dyDescent="0.4">
      <c r="B7" s="52"/>
      <c r="C7" s="53"/>
      <c r="D7" s="53"/>
      <c r="E7" s="53"/>
      <c r="F7" s="53"/>
      <c r="G7" s="53"/>
      <c r="H7" s="53"/>
      <c r="I7" s="53"/>
      <c r="J7" s="53"/>
      <c r="K7" s="53"/>
      <c r="L7" s="53"/>
      <c r="M7" s="53"/>
      <c r="N7" s="53"/>
      <c r="O7" s="53"/>
      <c r="P7" s="53"/>
      <c r="Q7" s="53"/>
      <c r="R7" s="53"/>
      <c r="S7" s="53"/>
      <c r="T7" s="54"/>
    </row>
    <row r="8" spans="2:20" x14ac:dyDescent="0.35">
      <c r="B8" s="228" t="s">
        <v>26</v>
      </c>
      <c r="C8" s="229"/>
      <c r="D8" s="229"/>
      <c r="E8" s="229"/>
      <c r="F8" s="229"/>
      <c r="G8" s="229"/>
      <c r="H8" s="229"/>
      <c r="I8" s="229"/>
      <c r="J8" s="229"/>
      <c r="K8" s="229"/>
      <c r="L8" s="229"/>
      <c r="M8" s="229"/>
      <c r="N8" s="229"/>
      <c r="O8" s="229"/>
      <c r="P8" s="229"/>
      <c r="Q8" s="229"/>
      <c r="R8" s="229"/>
      <c r="S8" s="229"/>
      <c r="T8" s="230"/>
    </row>
    <row r="9" spans="2:20" ht="24" thickBot="1" x14ac:dyDescent="0.4">
      <c r="B9" s="231"/>
      <c r="C9" s="232"/>
      <c r="D9" s="232"/>
      <c r="E9" s="232"/>
      <c r="F9" s="232"/>
      <c r="G9" s="232"/>
      <c r="H9" s="232"/>
      <c r="I9" s="232"/>
      <c r="J9" s="232"/>
      <c r="K9" s="232"/>
      <c r="L9" s="232"/>
      <c r="M9" s="232"/>
      <c r="N9" s="232"/>
      <c r="O9" s="232"/>
      <c r="P9" s="232"/>
      <c r="Q9" s="232"/>
      <c r="R9" s="232"/>
      <c r="S9" s="232"/>
      <c r="T9" s="233"/>
    </row>
    <row r="10" spans="2:20" x14ac:dyDescent="0.35">
      <c r="B10" s="3"/>
      <c r="C10" s="101"/>
      <c r="D10" s="101"/>
      <c r="E10" s="101"/>
      <c r="F10" s="234" t="s">
        <v>44</v>
      </c>
      <c r="G10" s="235"/>
      <c r="H10" s="235"/>
      <c r="I10" s="235"/>
      <c r="J10" s="235"/>
      <c r="K10" s="235"/>
      <c r="L10" s="235"/>
      <c r="M10" s="235"/>
      <c r="N10" s="235"/>
      <c r="O10" s="235"/>
      <c r="P10" s="236"/>
      <c r="Q10" s="101"/>
      <c r="R10" s="101"/>
      <c r="S10" s="101"/>
      <c r="T10" s="19"/>
    </row>
    <row r="11" spans="2:20" x14ac:dyDescent="0.35">
      <c r="B11" s="3"/>
      <c r="C11" s="101"/>
      <c r="D11" s="101"/>
      <c r="E11" s="101"/>
      <c r="F11" s="243"/>
      <c r="G11" s="244"/>
      <c r="H11" s="244"/>
      <c r="I11" s="244"/>
      <c r="J11" s="244"/>
      <c r="K11" s="244"/>
      <c r="L11" s="244"/>
      <c r="M11" s="244"/>
      <c r="N11" s="244"/>
      <c r="O11" s="244"/>
      <c r="P11" s="245"/>
      <c r="Q11" s="101"/>
      <c r="R11" s="101"/>
      <c r="S11" s="101"/>
      <c r="T11" s="19"/>
    </row>
    <row r="12" spans="2:20" x14ac:dyDescent="0.35">
      <c r="B12" s="3"/>
      <c r="C12" s="101"/>
      <c r="D12" s="101"/>
      <c r="E12" s="101"/>
      <c r="F12" s="246" t="s">
        <v>60</v>
      </c>
      <c r="G12" s="247"/>
      <c r="H12" s="247"/>
      <c r="I12" s="247"/>
      <c r="J12" s="247"/>
      <c r="K12" s="248"/>
      <c r="L12" s="248"/>
      <c r="M12" s="247"/>
      <c r="N12" s="247"/>
      <c r="O12" s="247"/>
      <c r="P12" s="249"/>
      <c r="Q12" s="101"/>
      <c r="R12" s="101"/>
      <c r="S12" s="101"/>
      <c r="T12" s="19"/>
    </row>
    <row r="13" spans="2:20" x14ac:dyDescent="0.35">
      <c r="B13" s="3"/>
      <c r="C13" s="101"/>
      <c r="D13" s="101"/>
      <c r="E13" s="101"/>
      <c r="F13" s="55"/>
      <c r="G13" s="55"/>
      <c r="H13" s="55"/>
      <c r="I13" s="80"/>
      <c r="J13" s="80"/>
      <c r="K13" s="57"/>
      <c r="L13" s="57" t="s">
        <v>45</v>
      </c>
      <c r="M13" s="55"/>
      <c r="N13" s="55"/>
      <c r="O13" s="55"/>
      <c r="P13" s="55"/>
      <c r="Q13" s="101"/>
      <c r="R13" s="101"/>
      <c r="S13" s="101"/>
      <c r="T13" s="19"/>
    </row>
    <row r="14" spans="2:20" ht="63" customHeight="1" x14ac:dyDescent="0.35">
      <c r="B14" s="3"/>
      <c r="C14" s="101"/>
      <c r="D14" s="101"/>
      <c r="E14" s="101"/>
      <c r="F14" s="58"/>
      <c r="G14" s="59"/>
      <c r="H14" s="59"/>
      <c r="I14" s="237" t="s">
        <v>46</v>
      </c>
      <c r="J14" s="237"/>
      <c r="K14" s="60" t="s">
        <v>217</v>
      </c>
      <c r="L14" s="62"/>
      <c r="M14" s="58"/>
      <c r="N14" s="59"/>
      <c r="O14" s="59"/>
      <c r="P14" s="59"/>
      <c r="Q14" s="101"/>
      <c r="R14" s="101"/>
      <c r="S14" s="101"/>
      <c r="T14" s="19"/>
    </row>
    <row r="15" spans="2:20" ht="49.5" customHeight="1" x14ac:dyDescent="0.35">
      <c r="B15" s="3"/>
      <c r="C15" s="101"/>
      <c r="D15" s="101"/>
      <c r="E15" s="101"/>
      <c r="F15" s="59"/>
      <c r="G15" s="59"/>
      <c r="H15" s="59"/>
      <c r="I15" s="237" t="s">
        <v>111</v>
      </c>
      <c r="J15" s="237"/>
      <c r="K15" s="60" t="s">
        <v>57</v>
      </c>
      <c r="L15" s="103" t="s">
        <v>19</v>
      </c>
      <c r="M15" s="59"/>
      <c r="N15" s="59"/>
      <c r="O15" s="59"/>
      <c r="P15" s="59"/>
      <c r="Q15" s="101"/>
      <c r="R15" s="101"/>
      <c r="S15" s="101"/>
      <c r="T15" s="19"/>
    </row>
    <row r="16" spans="2:20" ht="90.75" customHeight="1" x14ac:dyDescent="0.35">
      <c r="B16" s="3"/>
      <c r="C16" s="101"/>
      <c r="D16" s="101"/>
      <c r="E16" s="101"/>
      <c r="F16" s="55"/>
      <c r="G16" s="55"/>
      <c r="H16" s="55"/>
      <c r="I16" s="237" t="s">
        <v>110</v>
      </c>
      <c r="J16" s="237"/>
      <c r="K16" s="62" t="s">
        <v>218</v>
      </c>
      <c r="L16" s="103" t="s">
        <v>19</v>
      </c>
      <c r="M16" s="55"/>
      <c r="N16" s="55"/>
      <c r="O16" s="55"/>
      <c r="P16" s="55"/>
      <c r="Q16" s="101"/>
      <c r="R16" s="101"/>
      <c r="S16" s="101"/>
      <c r="T16" s="19"/>
    </row>
    <row r="17" spans="2:20" x14ac:dyDescent="0.35">
      <c r="B17" s="3"/>
      <c r="C17" s="101"/>
      <c r="D17" s="101"/>
      <c r="E17" s="101"/>
      <c r="F17" s="55"/>
      <c r="G17" s="55"/>
      <c r="H17" s="55"/>
      <c r="I17" s="237" t="s">
        <v>48</v>
      </c>
      <c r="J17" s="237"/>
      <c r="K17" s="62" t="s">
        <v>49</v>
      </c>
      <c r="L17" s="103" t="s">
        <v>19</v>
      </c>
      <c r="M17" s="55"/>
      <c r="N17" s="55"/>
      <c r="O17" s="55"/>
      <c r="P17" s="55"/>
      <c r="Q17" s="101"/>
      <c r="R17" s="101"/>
      <c r="S17" s="101"/>
      <c r="T17" s="19"/>
    </row>
    <row r="18" spans="2:20" x14ac:dyDescent="0.35">
      <c r="B18" s="3"/>
      <c r="C18" s="101"/>
      <c r="D18" s="101"/>
      <c r="E18" s="101"/>
      <c r="F18" s="55"/>
      <c r="G18" s="55"/>
      <c r="H18" s="55"/>
      <c r="I18" s="237" t="s">
        <v>76</v>
      </c>
      <c r="J18" s="237"/>
      <c r="K18" s="62" t="s">
        <v>58</v>
      </c>
      <c r="L18" s="103" t="s">
        <v>19</v>
      </c>
      <c r="M18" s="55"/>
      <c r="N18" s="55"/>
      <c r="O18" s="55"/>
      <c r="P18" s="55"/>
      <c r="Q18" s="101"/>
      <c r="R18" s="101"/>
      <c r="S18" s="101"/>
      <c r="T18" s="19"/>
    </row>
    <row r="19" spans="2:20" x14ac:dyDescent="0.35">
      <c r="B19" s="3"/>
      <c r="C19" s="101"/>
      <c r="D19" s="101"/>
      <c r="E19" s="101"/>
      <c r="F19" s="55"/>
      <c r="G19" s="55"/>
      <c r="H19" s="55"/>
      <c r="I19" s="55"/>
      <c r="J19" s="55"/>
      <c r="K19" s="55"/>
      <c r="L19" s="55"/>
      <c r="M19" s="55"/>
      <c r="N19" s="55"/>
      <c r="O19" s="55"/>
      <c r="P19" s="55"/>
      <c r="Q19" s="101"/>
      <c r="R19" s="101"/>
      <c r="S19" s="101"/>
      <c r="T19" s="19"/>
    </row>
    <row r="20" spans="2:20" x14ac:dyDescent="0.35">
      <c r="B20" s="3"/>
      <c r="C20" s="101"/>
      <c r="D20" s="101"/>
      <c r="E20" s="101"/>
      <c r="F20" s="55"/>
      <c r="G20" s="55"/>
      <c r="H20" s="55"/>
      <c r="I20" s="55"/>
      <c r="J20" s="55"/>
      <c r="K20" s="55"/>
      <c r="L20" s="55"/>
      <c r="M20" s="55"/>
      <c r="N20" s="55"/>
      <c r="O20" s="55"/>
      <c r="P20" s="55"/>
      <c r="Q20" s="101"/>
      <c r="R20" s="101"/>
      <c r="S20" s="101"/>
      <c r="T20" s="19"/>
    </row>
    <row r="21" spans="2:20" x14ac:dyDescent="0.35">
      <c r="B21" s="3"/>
      <c r="C21" s="101"/>
      <c r="D21" s="101"/>
      <c r="E21" s="101"/>
      <c r="F21" s="238" t="s">
        <v>51</v>
      </c>
      <c r="G21" s="238"/>
      <c r="H21" s="238"/>
      <c r="I21" s="239" t="s">
        <v>72</v>
      </c>
      <c r="J21" s="239"/>
      <c r="K21" s="239"/>
      <c r="L21" s="239"/>
      <c r="M21" s="239"/>
      <c r="N21" s="239"/>
      <c r="O21" s="239"/>
      <c r="P21" s="239"/>
      <c r="Q21" s="101"/>
      <c r="R21" s="101"/>
      <c r="S21" s="101"/>
      <c r="T21" s="19"/>
    </row>
    <row r="22" spans="2:20" x14ac:dyDescent="0.35">
      <c r="B22" s="3"/>
      <c r="C22" s="101"/>
      <c r="D22" s="101"/>
      <c r="E22" s="101"/>
      <c r="F22" s="238"/>
      <c r="G22" s="238"/>
      <c r="H22" s="238"/>
      <c r="I22" s="239"/>
      <c r="J22" s="239"/>
      <c r="K22" s="239"/>
      <c r="L22" s="239"/>
      <c r="M22" s="239"/>
      <c r="N22" s="239"/>
      <c r="O22" s="239"/>
      <c r="P22" s="239"/>
      <c r="Q22" s="101"/>
      <c r="R22" s="101"/>
      <c r="S22" s="101"/>
      <c r="T22" s="19"/>
    </row>
    <row r="23" spans="2:20" x14ac:dyDescent="0.35">
      <c r="B23" s="3"/>
      <c r="C23" s="101"/>
      <c r="D23" s="101"/>
      <c r="E23" s="101"/>
      <c r="F23" s="63"/>
      <c r="G23" s="63"/>
      <c r="H23" s="63"/>
      <c r="I23" s="63"/>
      <c r="J23" s="63"/>
      <c r="K23" s="63"/>
      <c r="L23" s="63"/>
      <c r="M23" s="63"/>
      <c r="N23" s="64"/>
      <c r="O23" s="64"/>
      <c r="P23" s="64"/>
      <c r="Q23" s="101"/>
      <c r="R23" s="101"/>
      <c r="S23" s="101"/>
      <c r="T23" s="19"/>
    </row>
    <row r="24" spans="2:20" x14ac:dyDescent="0.35">
      <c r="B24" s="3"/>
      <c r="C24" s="101"/>
      <c r="D24" s="101"/>
      <c r="E24" s="101"/>
      <c r="F24" s="240"/>
      <c r="G24" s="241"/>
      <c r="H24" s="242"/>
      <c r="I24" s="243" t="s">
        <v>53</v>
      </c>
      <c r="J24" s="245"/>
      <c r="K24" s="65"/>
      <c r="L24" s="243"/>
      <c r="M24" s="245"/>
      <c r="N24" s="243"/>
      <c r="O24" s="244"/>
      <c r="P24" s="245"/>
      <c r="Q24" s="101"/>
      <c r="R24" s="101"/>
      <c r="S24" s="101"/>
      <c r="T24" s="19"/>
    </row>
    <row r="25" spans="2:20" x14ac:dyDescent="0.35">
      <c r="B25" s="3"/>
      <c r="C25" s="101"/>
      <c r="D25" s="101"/>
      <c r="E25" s="101"/>
      <c r="F25" s="243" t="s">
        <v>55</v>
      </c>
      <c r="G25" s="245"/>
      <c r="H25" s="62" t="s">
        <v>56</v>
      </c>
      <c r="I25" s="256" t="s">
        <v>115</v>
      </c>
      <c r="J25" s="258"/>
      <c r="K25" s="62" t="s">
        <v>10</v>
      </c>
      <c r="L25" s="62" t="s">
        <v>11</v>
      </c>
      <c r="M25" s="259" t="s">
        <v>15</v>
      </c>
      <c r="N25" s="260"/>
      <c r="O25" s="261"/>
      <c r="P25" s="101"/>
      <c r="Q25" s="101"/>
      <c r="R25" s="101"/>
      <c r="S25" s="19"/>
    </row>
    <row r="26" spans="2:20" ht="72" customHeight="1" x14ac:dyDescent="0.35">
      <c r="B26" s="3"/>
      <c r="C26" s="101"/>
      <c r="D26" s="101"/>
      <c r="E26" s="101"/>
      <c r="F26" s="250" t="s">
        <v>220</v>
      </c>
      <c r="G26" s="251"/>
      <c r="H26" s="66" t="s">
        <v>219</v>
      </c>
      <c r="I26" s="250" t="s">
        <v>221</v>
      </c>
      <c r="J26" s="251"/>
      <c r="K26" s="67">
        <v>41348</v>
      </c>
      <c r="L26" s="67">
        <v>41712</v>
      </c>
      <c r="M26" s="252"/>
      <c r="N26" s="253"/>
      <c r="O26" s="254"/>
      <c r="P26" s="101"/>
      <c r="Q26" s="101"/>
      <c r="R26" s="101"/>
      <c r="S26" s="19"/>
    </row>
    <row r="27" spans="2:20" ht="70.5" customHeight="1" x14ac:dyDescent="0.35">
      <c r="B27" s="3"/>
      <c r="C27" s="101"/>
      <c r="D27" s="101"/>
      <c r="E27" s="101"/>
      <c r="F27" s="250" t="s">
        <v>222</v>
      </c>
      <c r="G27" s="251"/>
      <c r="H27" s="66" t="s">
        <v>219</v>
      </c>
      <c r="I27" s="250" t="s">
        <v>223</v>
      </c>
      <c r="J27" s="251"/>
      <c r="K27" s="67">
        <v>38457</v>
      </c>
      <c r="L27" s="67">
        <v>39059</v>
      </c>
      <c r="M27" s="252"/>
      <c r="N27" s="253"/>
      <c r="O27" s="254"/>
      <c r="P27" s="101"/>
      <c r="Q27" s="101"/>
      <c r="R27" s="101"/>
      <c r="S27" s="19"/>
    </row>
    <row r="28" spans="2:20" ht="78" customHeight="1" x14ac:dyDescent="0.35">
      <c r="B28" s="3"/>
      <c r="C28" s="101"/>
      <c r="D28" s="101"/>
      <c r="E28" s="101"/>
      <c r="F28" s="250" t="s">
        <v>222</v>
      </c>
      <c r="G28" s="251"/>
      <c r="H28" s="66" t="s">
        <v>219</v>
      </c>
      <c r="I28" s="250" t="s">
        <v>224</v>
      </c>
      <c r="J28" s="251"/>
      <c r="K28" s="67">
        <v>39062</v>
      </c>
      <c r="L28" s="67">
        <v>40476</v>
      </c>
      <c r="M28" s="252"/>
      <c r="N28" s="253"/>
      <c r="O28" s="254"/>
      <c r="P28" s="101"/>
      <c r="Q28" s="101"/>
      <c r="R28" s="101"/>
      <c r="S28" s="19"/>
    </row>
    <row r="29" spans="2:20" ht="74.25" customHeight="1" x14ac:dyDescent="0.35">
      <c r="B29" s="3"/>
      <c r="C29" s="101"/>
      <c r="D29" s="101"/>
      <c r="E29" s="101"/>
      <c r="F29" s="250" t="s">
        <v>222</v>
      </c>
      <c r="G29" s="251"/>
      <c r="H29" s="66" t="s">
        <v>60</v>
      </c>
      <c r="I29" s="250" t="s">
        <v>225</v>
      </c>
      <c r="J29" s="251"/>
      <c r="K29" s="67">
        <v>40477</v>
      </c>
      <c r="L29" s="67">
        <v>40675</v>
      </c>
      <c r="M29" s="252"/>
      <c r="N29" s="253"/>
      <c r="O29" s="254"/>
      <c r="P29" s="101"/>
      <c r="Q29" s="101"/>
      <c r="R29" s="101"/>
      <c r="S29" s="19"/>
    </row>
    <row r="30" spans="2:20" ht="53.25" customHeight="1" x14ac:dyDescent="0.35">
      <c r="B30" s="3"/>
      <c r="C30" s="101"/>
      <c r="D30" s="101"/>
      <c r="E30" s="101"/>
      <c r="F30" s="250" t="s">
        <v>222</v>
      </c>
      <c r="G30" s="251"/>
      <c r="H30" s="66" t="s">
        <v>60</v>
      </c>
      <c r="I30" s="250" t="s">
        <v>226</v>
      </c>
      <c r="J30" s="251"/>
      <c r="K30" s="67">
        <v>40729</v>
      </c>
      <c r="L30" s="67">
        <v>41326</v>
      </c>
      <c r="M30" s="252"/>
      <c r="N30" s="253"/>
      <c r="O30" s="254"/>
      <c r="P30" s="101"/>
      <c r="Q30" s="101"/>
      <c r="R30" s="101"/>
      <c r="S30" s="19"/>
    </row>
    <row r="31" spans="2:20" x14ac:dyDescent="0.35">
      <c r="B31" s="3"/>
      <c r="C31" s="101"/>
      <c r="D31" s="101"/>
      <c r="E31" s="101"/>
      <c r="F31" s="250"/>
      <c r="G31" s="251"/>
      <c r="H31" s="66"/>
      <c r="I31" s="250"/>
      <c r="J31" s="251"/>
      <c r="K31" s="67"/>
      <c r="L31" s="67"/>
      <c r="M31" s="354"/>
      <c r="N31" s="355"/>
      <c r="O31" s="356"/>
      <c r="P31" s="101"/>
      <c r="Q31" s="101"/>
      <c r="R31" s="101"/>
      <c r="S31" s="19"/>
    </row>
    <row r="32" spans="2:20" x14ac:dyDescent="0.35">
      <c r="B32" s="3"/>
      <c r="C32" s="101"/>
      <c r="D32" s="101"/>
      <c r="E32" s="101"/>
      <c r="F32" s="68"/>
      <c r="G32" s="81"/>
      <c r="H32" s="70"/>
      <c r="I32" s="81"/>
      <c r="J32" s="71"/>
      <c r="K32" s="72"/>
      <c r="L32" s="73"/>
      <c r="M32" s="68"/>
      <c r="N32" s="81"/>
      <c r="O32" s="71"/>
      <c r="P32" s="101"/>
      <c r="Q32" s="101"/>
      <c r="R32" s="101"/>
      <c r="S32" s="19"/>
    </row>
    <row r="33" spans="2:20" x14ac:dyDescent="0.35">
      <c r="B33" s="3"/>
      <c r="C33" s="101"/>
      <c r="D33" s="101"/>
      <c r="E33" s="101"/>
      <c r="F33" s="74"/>
      <c r="G33" s="75"/>
      <c r="H33" s="75"/>
      <c r="I33" s="262"/>
      <c r="J33" s="263"/>
      <c r="K33" s="380" t="s">
        <v>133</v>
      </c>
      <c r="L33" s="381"/>
      <c r="M33" s="380" t="s">
        <v>134</v>
      </c>
      <c r="N33" s="382"/>
      <c r="O33" s="381"/>
      <c r="P33" s="101"/>
      <c r="Q33" s="101"/>
      <c r="R33" s="101"/>
      <c r="S33" s="19"/>
    </row>
    <row r="34" spans="2:20" x14ac:dyDescent="0.35">
      <c r="B34" s="3"/>
      <c r="C34" s="101"/>
      <c r="D34" s="101"/>
      <c r="E34" s="101"/>
      <c r="F34" s="101"/>
      <c r="G34" s="101"/>
      <c r="H34" s="101"/>
      <c r="I34" s="101"/>
      <c r="J34" s="101"/>
      <c r="K34" s="101"/>
      <c r="L34" s="101"/>
      <c r="M34" s="101"/>
      <c r="N34" s="101"/>
      <c r="O34" s="101"/>
      <c r="P34" s="101"/>
      <c r="Q34" s="101"/>
      <c r="R34" s="101"/>
      <c r="S34" s="101"/>
      <c r="T34" s="19"/>
    </row>
    <row r="35" spans="2:20" x14ac:dyDescent="0.35">
      <c r="B35" s="3"/>
      <c r="C35" s="101"/>
      <c r="D35" s="101"/>
      <c r="E35" s="101"/>
      <c r="F35" s="246" t="s">
        <v>61</v>
      </c>
      <c r="G35" s="247"/>
      <c r="H35" s="247"/>
      <c r="I35" s="248"/>
      <c r="J35" s="248"/>
      <c r="K35" s="248"/>
      <c r="L35" s="248"/>
      <c r="M35" s="247"/>
      <c r="N35" s="247"/>
      <c r="O35" s="247"/>
      <c r="P35" s="249"/>
      <c r="Q35" s="101"/>
      <c r="R35" s="101"/>
      <c r="S35" s="101"/>
      <c r="T35" s="19"/>
    </row>
    <row r="36" spans="2:20" x14ac:dyDescent="0.35">
      <c r="B36" s="3"/>
      <c r="C36" s="101"/>
      <c r="D36" s="101"/>
      <c r="E36" s="101"/>
      <c r="F36" s="55"/>
      <c r="G36" s="55"/>
      <c r="H36" s="55"/>
      <c r="I36" s="62"/>
      <c r="J36" s="62"/>
      <c r="K36" s="62"/>
      <c r="L36" s="62" t="s">
        <v>45</v>
      </c>
      <c r="M36" s="55"/>
      <c r="N36" s="55"/>
      <c r="O36" s="55"/>
      <c r="P36" s="55"/>
      <c r="Q36" s="101"/>
      <c r="R36" s="101"/>
      <c r="S36" s="101"/>
      <c r="T36" s="19"/>
    </row>
    <row r="37" spans="2:20" ht="51.75" customHeight="1" x14ac:dyDescent="0.35">
      <c r="B37" s="3"/>
      <c r="C37" s="101"/>
      <c r="D37" s="101"/>
      <c r="E37" s="101"/>
      <c r="F37" s="55"/>
      <c r="G37" s="55"/>
      <c r="H37" s="55"/>
      <c r="I37" s="237" t="s">
        <v>46</v>
      </c>
      <c r="J37" s="237"/>
      <c r="K37" s="60" t="s">
        <v>235</v>
      </c>
      <c r="L37" s="62"/>
      <c r="M37" s="55"/>
      <c r="N37" s="55"/>
      <c r="O37" s="55"/>
      <c r="P37" s="55"/>
      <c r="Q37" s="101"/>
      <c r="R37" s="101"/>
      <c r="S37" s="101"/>
      <c r="T37" s="19"/>
    </row>
    <row r="38" spans="2:20" x14ac:dyDescent="0.35">
      <c r="B38" s="3"/>
      <c r="C38" s="101"/>
      <c r="D38" s="101"/>
      <c r="E38" s="101"/>
      <c r="F38" s="55"/>
      <c r="G38" s="55"/>
      <c r="H38" s="55"/>
      <c r="I38" s="237" t="s">
        <v>77</v>
      </c>
      <c r="J38" s="237"/>
      <c r="K38" s="60" t="s">
        <v>47</v>
      </c>
      <c r="L38" s="103" t="s">
        <v>19</v>
      </c>
      <c r="M38" s="55"/>
      <c r="N38" s="55"/>
      <c r="O38" s="55"/>
      <c r="P38" s="55"/>
      <c r="Q38" s="101"/>
      <c r="R38" s="101"/>
      <c r="S38" s="101"/>
      <c r="T38" s="19"/>
    </row>
    <row r="39" spans="2:20" ht="69.75" x14ac:dyDescent="0.35">
      <c r="B39" s="3"/>
      <c r="C39" s="101"/>
      <c r="D39" s="101"/>
      <c r="E39" s="101"/>
      <c r="F39" s="55"/>
      <c r="G39" s="55"/>
      <c r="H39" s="55"/>
      <c r="I39" s="237" t="s">
        <v>116</v>
      </c>
      <c r="J39" s="237"/>
      <c r="K39" s="62" t="s">
        <v>236</v>
      </c>
      <c r="L39" s="103" t="s">
        <v>19</v>
      </c>
      <c r="M39" s="55"/>
      <c r="N39" s="55"/>
      <c r="O39" s="55"/>
      <c r="P39" s="55"/>
      <c r="Q39" s="101"/>
      <c r="R39" s="101"/>
      <c r="S39" s="101"/>
      <c r="T39" s="19"/>
    </row>
    <row r="40" spans="2:20" x14ac:dyDescent="0.35">
      <c r="B40" s="3"/>
      <c r="C40" s="101"/>
      <c r="D40" s="101"/>
      <c r="E40" s="101"/>
      <c r="F40" s="55"/>
      <c r="G40" s="55"/>
      <c r="H40" s="55"/>
      <c r="I40" s="237" t="s">
        <v>48</v>
      </c>
      <c r="J40" s="237"/>
      <c r="K40" s="62" t="s">
        <v>49</v>
      </c>
      <c r="L40" s="104" t="s">
        <v>50</v>
      </c>
      <c r="M40" s="55"/>
      <c r="N40" s="55"/>
      <c r="O40" s="55"/>
      <c r="P40" s="55"/>
      <c r="Q40" s="101"/>
      <c r="R40" s="101"/>
      <c r="S40" s="101"/>
      <c r="T40" s="19"/>
    </row>
    <row r="41" spans="2:20" x14ac:dyDescent="0.35">
      <c r="B41" s="3"/>
      <c r="C41" s="101"/>
      <c r="D41" s="101"/>
      <c r="E41" s="101"/>
      <c r="F41" s="55"/>
      <c r="G41" s="55"/>
      <c r="H41" s="55"/>
      <c r="I41" s="237" t="s">
        <v>76</v>
      </c>
      <c r="J41" s="237"/>
      <c r="K41" s="62" t="s">
        <v>58</v>
      </c>
      <c r="L41" s="103" t="s">
        <v>19</v>
      </c>
      <c r="M41" s="55"/>
      <c r="N41" s="55"/>
      <c r="O41" s="55"/>
      <c r="P41" s="55"/>
      <c r="Q41" s="101"/>
      <c r="R41" s="101"/>
      <c r="S41" s="101"/>
      <c r="T41" s="19"/>
    </row>
    <row r="42" spans="2:20" x14ac:dyDescent="0.35">
      <c r="B42" s="3"/>
      <c r="C42" s="101"/>
      <c r="D42" s="101"/>
      <c r="E42" s="101"/>
      <c r="F42" s="77"/>
      <c r="G42" s="55"/>
      <c r="H42" s="55"/>
      <c r="I42" s="57"/>
      <c r="J42" s="57"/>
      <c r="K42" s="80"/>
      <c r="L42" s="57"/>
      <c r="M42" s="78"/>
      <c r="N42" s="55"/>
      <c r="O42" s="55"/>
      <c r="P42" s="79"/>
      <c r="Q42" s="101"/>
      <c r="R42" s="101"/>
      <c r="S42" s="101"/>
      <c r="T42" s="19"/>
    </row>
    <row r="43" spans="2:20" x14ac:dyDescent="0.35">
      <c r="B43" s="3"/>
      <c r="C43" s="101"/>
      <c r="D43" s="101"/>
      <c r="E43" s="101"/>
      <c r="F43" s="267" t="s">
        <v>51</v>
      </c>
      <c r="G43" s="268"/>
      <c r="H43" s="269"/>
      <c r="I43" s="273" t="s">
        <v>78</v>
      </c>
      <c r="J43" s="274"/>
      <c r="K43" s="274"/>
      <c r="L43" s="274"/>
      <c r="M43" s="274"/>
      <c r="N43" s="274"/>
      <c r="O43" s="274"/>
      <c r="P43" s="275"/>
      <c r="Q43" s="101"/>
      <c r="R43" s="101"/>
      <c r="S43" s="101"/>
      <c r="T43" s="19"/>
    </row>
    <row r="44" spans="2:20" x14ac:dyDescent="0.35">
      <c r="B44" s="3"/>
      <c r="C44" s="101"/>
      <c r="D44" s="101"/>
      <c r="E44" s="101"/>
      <c r="F44" s="270"/>
      <c r="G44" s="271"/>
      <c r="H44" s="272"/>
      <c r="I44" s="240"/>
      <c r="J44" s="241"/>
      <c r="K44" s="241"/>
      <c r="L44" s="241"/>
      <c r="M44" s="241"/>
      <c r="N44" s="241"/>
      <c r="O44" s="241"/>
      <c r="P44" s="242"/>
      <c r="Q44" s="101"/>
      <c r="R44" s="101"/>
      <c r="S44" s="101"/>
      <c r="T44" s="19"/>
    </row>
    <row r="45" spans="2:20" x14ac:dyDescent="0.35">
      <c r="B45" s="3"/>
      <c r="C45" s="101"/>
      <c r="D45" s="101"/>
      <c r="E45" s="101"/>
      <c r="F45" s="63"/>
      <c r="G45" s="63"/>
      <c r="H45" s="63"/>
      <c r="I45" s="63"/>
      <c r="J45" s="63" t="s">
        <v>52</v>
      </c>
      <c r="K45" s="63"/>
      <c r="L45" s="63"/>
      <c r="M45" s="63"/>
      <c r="N45" s="64"/>
      <c r="O45" s="64"/>
      <c r="P45" s="64"/>
      <c r="Q45" s="101"/>
      <c r="R45" s="101"/>
      <c r="S45" s="101"/>
      <c r="T45" s="19"/>
    </row>
    <row r="46" spans="2:20" x14ac:dyDescent="0.35">
      <c r="B46" s="3"/>
      <c r="C46" s="101"/>
      <c r="D46" s="101"/>
      <c r="E46" s="101"/>
      <c r="F46" s="240"/>
      <c r="G46" s="241"/>
      <c r="H46" s="242"/>
      <c r="I46" s="243" t="s">
        <v>53</v>
      </c>
      <c r="J46" s="245"/>
      <c r="K46" s="243" t="s">
        <v>54</v>
      </c>
      <c r="L46" s="245"/>
      <c r="M46" s="243"/>
      <c r="N46" s="244"/>
      <c r="O46" s="245"/>
      <c r="P46" s="101"/>
      <c r="Q46" s="101"/>
      <c r="R46" s="101"/>
      <c r="S46" s="19"/>
    </row>
    <row r="47" spans="2:20" x14ac:dyDescent="0.35">
      <c r="B47" s="3"/>
      <c r="C47" s="101"/>
      <c r="D47" s="101"/>
      <c r="E47" s="101"/>
      <c r="F47" s="243" t="s">
        <v>55</v>
      </c>
      <c r="G47" s="245"/>
      <c r="H47" s="62" t="s">
        <v>56</v>
      </c>
      <c r="I47" s="243" t="s">
        <v>78</v>
      </c>
      <c r="J47" s="245"/>
      <c r="K47" s="62" t="s">
        <v>10</v>
      </c>
      <c r="L47" s="62" t="s">
        <v>11</v>
      </c>
      <c r="M47" s="259" t="s">
        <v>15</v>
      </c>
      <c r="N47" s="260"/>
      <c r="O47" s="261"/>
      <c r="P47" s="101"/>
      <c r="Q47" s="101"/>
      <c r="R47" s="101"/>
      <c r="S47" s="19"/>
    </row>
    <row r="48" spans="2:20" ht="55.5" customHeight="1" x14ac:dyDescent="0.35">
      <c r="B48" s="3"/>
      <c r="C48" s="101"/>
      <c r="D48" s="101"/>
      <c r="E48" s="101"/>
      <c r="F48" s="250" t="s">
        <v>222</v>
      </c>
      <c r="G48" s="251"/>
      <c r="H48" s="105" t="s">
        <v>79</v>
      </c>
      <c r="I48" s="250" t="s">
        <v>225</v>
      </c>
      <c r="J48" s="251"/>
      <c r="K48" s="67">
        <v>40477</v>
      </c>
      <c r="L48" s="67">
        <v>40675</v>
      </c>
      <c r="M48" s="250"/>
      <c r="N48" s="255"/>
      <c r="O48" s="251"/>
      <c r="P48" s="101"/>
      <c r="Q48" s="101"/>
      <c r="R48" s="101"/>
      <c r="S48" s="19"/>
    </row>
    <row r="49" spans="2:20" ht="55.5" customHeight="1" x14ac:dyDescent="0.35">
      <c r="B49" s="3"/>
      <c r="C49" s="101"/>
      <c r="D49" s="101"/>
      <c r="E49" s="101"/>
      <c r="F49" s="250" t="s">
        <v>222</v>
      </c>
      <c r="G49" s="251"/>
      <c r="H49" s="105" t="s">
        <v>79</v>
      </c>
      <c r="I49" s="250" t="s">
        <v>237</v>
      </c>
      <c r="J49" s="251"/>
      <c r="K49" s="67">
        <v>39818</v>
      </c>
      <c r="L49" s="67">
        <v>39964</v>
      </c>
      <c r="M49" s="354"/>
      <c r="N49" s="355"/>
      <c r="O49" s="356"/>
      <c r="P49" s="101"/>
      <c r="Q49" s="101"/>
      <c r="R49" s="101"/>
      <c r="S49" s="19"/>
    </row>
    <row r="50" spans="2:20" x14ac:dyDescent="0.35">
      <c r="B50" s="3"/>
      <c r="C50" s="101"/>
      <c r="D50" s="101"/>
      <c r="E50" s="101"/>
      <c r="F50" s="252"/>
      <c r="G50" s="253"/>
      <c r="H50" s="253"/>
      <c r="I50" s="253"/>
      <c r="J50" s="253"/>
      <c r="K50" s="253"/>
      <c r="L50" s="253"/>
      <c r="M50" s="253"/>
      <c r="N50" s="253"/>
      <c r="O50" s="253"/>
      <c r="P50" s="254"/>
      <c r="Q50" s="101"/>
      <c r="R50" s="101"/>
      <c r="S50" s="101"/>
      <c r="T50" s="19"/>
    </row>
    <row r="51" spans="2:20" x14ac:dyDescent="0.35">
      <c r="B51" s="3"/>
      <c r="C51" s="101"/>
      <c r="D51" s="101"/>
      <c r="E51" s="101"/>
      <c r="F51" s="74"/>
      <c r="G51" s="75"/>
      <c r="H51" s="75"/>
      <c r="I51" s="262"/>
      <c r="J51" s="263"/>
      <c r="K51" s="76"/>
      <c r="L51" s="289" t="s">
        <v>50</v>
      </c>
      <c r="M51" s="290"/>
      <c r="N51" s="289" t="s">
        <v>59</v>
      </c>
      <c r="O51" s="291"/>
      <c r="P51" s="290"/>
      <c r="Q51" s="101"/>
      <c r="R51" s="101"/>
      <c r="S51" s="101"/>
      <c r="T51" s="19"/>
    </row>
    <row r="52" spans="2:20" x14ac:dyDescent="0.35">
      <c r="B52" s="3"/>
      <c r="C52" s="101"/>
      <c r="D52" s="101"/>
      <c r="E52" s="101"/>
      <c r="F52" s="82"/>
      <c r="G52" s="82"/>
      <c r="H52" s="82"/>
      <c r="I52" s="83"/>
      <c r="J52" s="83"/>
      <c r="K52" s="84"/>
      <c r="L52" s="85"/>
      <c r="M52" s="85"/>
      <c r="N52" s="85"/>
      <c r="O52" s="85"/>
      <c r="P52" s="85"/>
      <c r="Q52" s="101"/>
      <c r="R52" s="101"/>
      <c r="S52" s="101"/>
      <c r="T52" s="19"/>
    </row>
    <row r="53" spans="2:20" x14ac:dyDescent="0.35">
      <c r="B53" s="3"/>
      <c r="C53" s="101"/>
      <c r="D53" s="101"/>
      <c r="E53" s="101"/>
      <c r="F53" s="246" t="s">
        <v>62</v>
      </c>
      <c r="G53" s="247"/>
      <c r="H53" s="247"/>
      <c r="I53" s="248"/>
      <c r="J53" s="248"/>
      <c r="K53" s="248"/>
      <c r="L53" s="248"/>
      <c r="M53" s="247"/>
      <c r="N53" s="247"/>
      <c r="O53" s="247"/>
      <c r="P53" s="249"/>
      <c r="Q53" s="101"/>
      <c r="R53" s="101"/>
      <c r="S53" s="101"/>
      <c r="T53" s="19"/>
    </row>
    <row r="54" spans="2:20" x14ac:dyDescent="0.35">
      <c r="B54" s="3"/>
      <c r="C54" s="101"/>
      <c r="D54" s="101"/>
      <c r="E54" s="101"/>
      <c r="F54" s="55"/>
      <c r="G54" s="55"/>
      <c r="H54" s="55"/>
      <c r="I54" s="62"/>
      <c r="J54" s="62"/>
      <c r="K54" s="62"/>
      <c r="L54" s="62" t="s">
        <v>45</v>
      </c>
      <c r="M54" s="55"/>
      <c r="N54" s="55"/>
      <c r="O54" s="55"/>
      <c r="P54" s="55"/>
      <c r="Q54" s="101"/>
      <c r="R54" s="101"/>
      <c r="S54" s="101"/>
      <c r="T54" s="19"/>
    </row>
    <row r="55" spans="2:20" ht="80.25" customHeight="1" x14ac:dyDescent="0.35">
      <c r="B55" s="3"/>
      <c r="C55" s="101"/>
      <c r="D55" s="101"/>
      <c r="E55" s="101"/>
      <c r="F55" s="55"/>
      <c r="G55" s="55"/>
      <c r="H55" s="55"/>
      <c r="I55" s="237" t="s">
        <v>46</v>
      </c>
      <c r="J55" s="237"/>
      <c r="K55" s="60" t="s">
        <v>227</v>
      </c>
      <c r="L55" s="62"/>
      <c r="M55" s="55"/>
      <c r="N55" s="55"/>
      <c r="O55" s="55"/>
      <c r="P55" s="55"/>
      <c r="Q55" s="101"/>
      <c r="R55" s="101"/>
      <c r="S55" s="101"/>
      <c r="T55" s="19"/>
    </row>
    <row r="56" spans="2:20" ht="44.25" customHeight="1" x14ac:dyDescent="0.35">
      <c r="B56" s="3"/>
      <c r="C56" s="101"/>
      <c r="D56" s="101"/>
      <c r="E56" s="101"/>
      <c r="F56" s="55"/>
      <c r="G56" s="55"/>
      <c r="H56" s="55"/>
      <c r="I56" s="237" t="s">
        <v>80</v>
      </c>
      <c r="J56" s="237"/>
      <c r="K56" s="62" t="s">
        <v>112</v>
      </c>
      <c r="L56" s="103" t="s">
        <v>19</v>
      </c>
      <c r="M56" s="55"/>
      <c r="N56" s="55"/>
      <c r="O56" s="55"/>
      <c r="P56" s="55"/>
      <c r="Q56" s="101"/>
      <c r="R56" s="101"/>
      <c r="S56" s="101"/>
      <c r="T56" s="19"/>
    </row>
    <row r="57" spans="2:20" ht="61.5" customHeight="1" x14ac:dyDescent="0.35">
      <c r="B57" s="3"/>
      <c r="C57" s="101"/>
      <c r="D57" s="101"/>
      <c r="E57" s="101"/>
      <c r="F57" s="55"/>
      <c r="G57" s="55"/>
      <c r="H57" s="55"/>
      <c r="I57" s="331" t="s">
        <v>81</v>
      </c>
      <c r="J57" s="332"/>
      <c r="K57" s="62" t="s">
        <v>228</v>
      </c>
      <c r="L57" s="103" t="s">
        <v>19</v>
      </c>
      <c r="M57" s="55"/>
      <c r="N57" s="55"/>
      <c r="O57" s="55"/>
      <c r="P57" s="55"/>
      <c r="Q57" s="101"/>
      <c r="R57" s="101"/>
      <c r="S57" s="101"/>
      <c r="T57" s="19"/>
    </row>
    <row r="58" spans="2:20" ht="96" customHeight="1" x14ac:dyDescent="0.35">
      <c r="B58" s="3"/>
      <c r="C58" s="101"/>
      <c r="D58" s="101"/>
      <c r="E58" s="101"/>
      <c r="F58" s="55"/>
      <c r="G58" s="55"/>
      <c r="H58" s="55"/>
      <c r="I58" s="237" t="s">
        <v>117</v>
      </c>
      <c r="J58" s="237"/>
      <c r="K58" s="62" t="s">
        <v>229</v>
      </c>
      <c r="L58" s="103" t="s">
        <v>19</v>
      </c>
      <c r="M58" s="55"/>
      <c r="N58" s="55"/>
      <c r="O58" s="55"/>
      <c r="P58" s="55"/>
      <c r="Q58" s="101"/>
      <c r="R58" s="101"/>
      <c r="S58" s="101"/>
      <c r="T58" s="19"/>
    </row>
    <row r="59" spans="2:20" x14ac:dyDescent="0.35">
      <c r="B59" s="3"/>
      <c r="C59" s="101"/>
      <c r="D59" s="101"/>
      <c r="E59" s="101"/>
      <c r="F59" s="55"/>
      <c r="G59" s="55"/>
      <c r="H59" s="55"/>
      <c r="I59" s="237" t="s">
        <v>48</v>
      </c>
      <c r="J59" s="237"/>
      <c r="K59" s="62" t="s">
        <v>49</v>
      </c>
      <c r="L59" s="103" t="s">
        <v>19</v>
      </c>
      <c r="M59" s="55"/>
      <c r="N59" s="55"/>
      <c r="O59" s="55"/>
      <c r="P59" s="55"/>
      <c r="Q59" s="101"/>
      <c r="R59" s="101"/>
      <c r="S59" s="101"/>
      <c r="T59" s="19"/>
    </row>
    <row r="60" spans="2:20" x14ac:dyDescent="0.35">
      <c r="B60" s="3"/>
      <c r="C60" s="101"/>
      <c r="D60" s="101"/>
      <c r="E60" s="101"/>
      <c r="F60" s="55"/>
      <c r="G60" s="55"/>
      <c r="H60" s="55"/>
      <c r="I60" s="237" t="s">
        <v>76</v>
      </c>
      <c r="J60" s="237"/>
      <c r="K60" s="62" t="s">
        <v>58</v>
      </c>
      <c r="L60" s="103" t="s">
        <v>19</v>
      </c>
      <c r="M60" s="55"/>
      <c r="N60" s="55"/>
      <c r="O60" s="55"/>
      <c r="P60" s="55"/>
      <c r="Q60" s="101"/>
      <c r="R60" s="101"/>
      <c r="S60" s="101"/>
      <c r="T60" s="19"/>
    </row>
    <row r="61" spans="2:20" x14ac:dyDescent="0.35">
      <c r="B61" s="3"/>
      <c r="C61" s="101"/>
      <c r="D61" s="101"/>
      <c r="E61" s="101"/>
      <c r="F61" s="77"/>
      <c r="G61" s="55"/>
      <c r="H61" s="55"/>
      <c r="I61" s="57"/>
      <c r="J61" s="57"/>
      <c r="K61" s="80"/>
      <c r="L61" s="57"/>
      <c r="M61" s="78"/>
      <c r="N61" s="55"/>
      <c r="O61" s="55"/>
      <c r="P61" s="79"/>
      <c r="Q61" s="101"/>
      <c r="R61" s="101"/>
      <c r="S61" s="101"/>
      <c r="T61" s="19"/>
    </row>
    <row r="62" spans="2:20" x14ac:dyDescent="0.35">
      <c r="B62" s="3"/>
      <c r="C62" s="101"/>
      <c r="D62" s="101"/>
      <c r="E62" s="101"/>
      <c r="F62" s="267" t="s">
        <v>51</v>
      </c>
      <c r="G62" s="268"/>
      <c r="H62" s="269"/>
      <c r="I62" s="273" t="s">
        <v>118</v>
      </c>
      <c r="J62" s="274"/>
      <c r="K62" s="274"/>
      <c r="L62" s="274"/>
      <c r="M62" s="274"/>
      <c r="N62" s="274"/>
      <c r="O62" s="274"/>
      <c r="P62" s="275"/>
      <c r="Q62" s="101"/>
      <c r="R62" s="101"/>
      <c r="S62" s="101"/>
      <c r="T62" s="19"/>
    </row>
    <row r="63" spans="2:20" x14ac:dyDescent="0.35">
      <c r="B63" s="3"/>
      <c r="C63" s="101"/>
      <c r="D63" s="101"/>
      <c r="E63" s="101"/>
      <c r="F63" s="270"/>
      <c r="G63" s="271"/>
      <c r="H63" s="272"/>
      <c r="I63" s="240"/>
      <c r="J63" s="241"/>
      <c r="K63" s="241"/>
      <c r="L63" s="241"/>
      <c r="M63" s="241"/>
      <c r="N63" s="241"/>
      <c r="O63" s="241"/>
      <c r="P63" s="242"/>
      <c r="Q63" s="101"/>
      <c r="R63" s="101"/>
      <c r="S63" s="101"/>
      <c r="T63" s="19"/>
    </row>
    <row r="64" spans="2:20" x14ac:dyDescent="0.35">
      <c r="B64" s="3"/>
      <c r="C64" s="101"/>
      <c r="D64" s="101"/>
      <c r="E64" s="101"/>
      <c r="F64" s="63"/>
      <c r="G64" s="63"/>
      <c r="H64" s="63"/>
      <c r="I64" s="63"/>
      <c r="J64" s="63" t="s">
        <v>52</v>
      </c>
      <c r="K64" s="63"/>
      <c r="L64" s="63"/>
      <c r="M64" s="63"/>
      <c r="N64" s="64"/>
      <c r="O64" s="64"/>
      <c r="P64" s="64"/>
      <c r="Q64" s="101"/>
      <c r="R64" s="101"/>
      <c r="S64" s="101"/>
      <c r="T64" s="19"/>
    </row>
    <row r="65" spans="2:20" x14ac:dyDescent="0.35">
      <c r="B65" s="3"/>
      <c r="C65" s="101"/>
      <c r="D65" s="101"/>
      <c r="E65" s="101"/>
      <c r="F65" s="240"/>
      <c r="G65" s="241"/>
      <c r="H65" s="242"/>
      <c r="I65" s="243" t="s">
        <v>53</v>
      </c>
      <c r="J65" s="245"/>
      <c r="K65" s="243" t="s">
        <v>54</v>
      </c>
      <c r="L65" s="245"/>
      <c r="M65" s="243"/>
      <c r="N65" s="244"/>
      <c r="O65" s="245"/>
      <c r="P65" s="101"/>
      <c r="Q65" s="101"/>
      <c r="R65" s="101"/>
      <c r="S65" s="19"/>
    </row>
    <row r="66" spans="2:20" x14ac:dyDescent="0.35">
      <c r="B66" s="3"/>
      <c r="C66" s="101"/>
      <c r="D66" s="101"/>
      <c r="E66" s="101"/>
      <c r="F66" s="243" t="s">
        <v>55</v>
      </c>
      <c r="G66" s="245"/>
      <c r="H66" s="62" t="s">
        <v>56</v>
      </c>
      <c r="I66" s="243" t="s">
        <v>118</v>
      </c>
      <c r="J66" s="245"/>
      <c r="K66" s="62" t="s">
        <v>10</v>
      </c>
      <c r="L66" s="62" t="s">
        <v>11</v>
      </c>
      <c r="M66" s="259" t="s">
        <v>15</v>
      </c>
      <c r="N66" s="260"/>
      <c r="O66" s="261"/>
      <c r="P66" s="101"/>
      <c r="Q66" s="101"/>
      <c r="R66" s="101"/>
      <c r="S66" s="19"/>
    </row>
    <row r="67" spans="2:20" ht="116.25" x14ac:dyDescent="0.35">
      <c r="B67" s="3"/>
      <c r="C67" s="101"/>
      <c r="D67" s="101"/>
      <c r="E67" s="101"/>
      <c r="F67" s="250" t="s">
        <v>230</v>
      </c>
      <c r="G67" s="251"/>
      <c r="H67" s="105" t="s">
        <v>82</v>
      </c>
      <c r="I67" s="250" t="s">
        <v>231</v>
      </c>
      <c r="J67" s="251"/>
      <c r="K67" s="67">
        <v>41716</v>
      </c>
      <c r="L67" s="67">
        <v>42429</v>
      </c>
      <c r="M67" s="276" t="s">
        <v>232</v>
      </c>
      <c r="N67" s="277"/>
      <c r="O67" s="278"/>
      <c r="P67" s="101"/>
      <c r="Q67" s="101"/>
      <c r="R67" s="101"/>
      <c r="S67" s="19"/>
    </row>
    <row r="68" spans="2:20" ht="116.25" x14ac:dyDescent="0.35">
      <c r="B68" s="3"/>
      <c r="C68" s="101"/>
      <c r="D68" s="101"/>
      <c r="E68" s="101"/>
      <c r="F68" s="250" t="s">
        <v>230</v>
      </c>
      <c r="G68" s="251"/>
      <c r="H68" s="105" t="s">
        <v>82</v>
      </c>
      <c r="I68" s="250" t="s">
        <v>233</v>
      </c>
      <c r="J68" s="251"/>
      <c r="K68" s="67">
        <v>41430</v>
      </c>
      <c r="L68" s="67">
        <v>41626</v>
      </c>
      <c r="M68" s="276" t="s">
        <v>232</v>
      </c>
      <c r="N68" s="277"/>
      <c r="O68" s="278"/>
      <c r="P68" s="101"/>
      <c r="Q68" s="101"/>
      <c r="R68" s="101"/>
      <c r="S68" s="19"/>
    </row>
    <row r="69" spans="2:20" ht="116.25" x14ac:dyDescent="0.35">
      <c r="B69" s="3"/>
      <c r="C69" s="101"/>
      <c r="D69" s="101"/>
      <c r="E69" s="101"/>
      <c r="F69" s="250" t="s">
        <v>230</v>
      </c>
      <c r="G69" s="251"/>
      <c r="H69" s="105" t="s">
        <v>82</v>
      </c>
      <c r="I69" s="250" t="s">
        <v>234</v>
      </c>
      <c r="J69" s="251"/>
      <c r="K69" s="67">
        <v>42461</v>
      </c>
      <c r="L69" s="67">
        <v>43036</v>
      </c>
      <c r="M69" s="276" t="s">
        <v>232</v>
      </c>
      <c r="N69" s="277"/>
      <c r="O69" s="278"/>
      <c r="P69" s="101"/>
      <c r="Q69" s="101"/>
      <c r="R69" s="101"/>
      <c r="S69" s="19"/>
    </row>
    <row r="70" spans="2:20" x14ac:dyDescent="0.35">
      <c r="B70" s="3"/>
      <c r="C70" s="101"/>
      <c r="D70" s="101"/>
      <c r="E70" s="101"/>
      <c r="F70" s="252"/>
      <c r="G70" s="253"/>
      <c r="H70" s="253"/>
      <c r="I70" s="253"/>
      <c r="J70" s="253"/>
      <c r="K70" s="253"/>
      <c r="L70" s="253"/>
      <c r="M70" s="253"/>
      <c r="N70" s="253"/>
      <c r="O70" s="253"/>
      <c r="P70" s="254"/>
      <c r="Q70" s="101"/>
      <c r="R70" s="101"/>
      <c r="S70" s="101"/>
      <c r="T70" s="19"/>
    </row>
    <row r="71" spans="2:20" x14ac:dyDescent="0.35">
      <c r="B71" s="3"/>
      <c r="C71" s="101"/>
      <c r="D71" s="101"/>
      <c r="E71" s="101"/>
      <c r="F71" s="74"/>
      <c r="G71" s="75"/>
      <c r="H71" s="75"/>
      <c r="I71" s="262"/>
      <c r="J71" s="263"/>
      <c r="K71" s="76"/>
      <c r="L71" s="289" t="s">
        <v>50</v>
      </c>
      <c r="M71" s="290"/>
      <c r="N71" s="289" t="s">
        <v>59</v>
      </c>
      <c r="O71" s="291"/>
      <c r="P71" s="290"/>
      <c r="Q71" s="101"/>
      <c r="R71" s="101"/>
      <c r="S71" s="101"/>
      <c r="T71" s="19"/>
    </row>
    <row r="72" spans="2:20" x14ac:dyDescent="0.35">
      <c r="B72" s="3"/>
      <c r="C72" s="101"/>
      <c r="D72" s="101"/>
      <c r="E72" s="101"/>
      <c r="F72" s="82"/>
      <c r="G72" s="82"/>
      <c r="H72" s="82"/>
      <c r="I72" s="83"/>
      <c r="J72" s="83"/>
      <c r="K72" s="84"/>
      <c r="L72" s="85"/>
      <c r="M72" s="85"/>
      <c r="N72" s="85"/>
      <c r="O72" s="85"/>
      <c r="P72" s="85"/>
      <c r="Q72" s="101"/>
      <c r="R72" s="101"/>
      <c r="S72" s="101"/>
      <c r="T72" s="19"/>
    </row>
    <row r="73" spans="2:20" x14ac:dyDescent="0.35">
      <c r="B73" s="3"/>
      <c r="C73" s="101"/>
      <c r="D73" s="101"/>
      <c r="E73" s="101"/>
      <c r="F73" s="82"/>
      <c r="G73" s="82"/>
      <c r="H73" s="82"/>
      <c r="I73" s="83"/>
      <c r="J73" s="83"/>
      <c r="K73" s="84"/>
      <c r="L73" s="85"/>
      <c r="M73" s="85"/>
      <c r="N73" s="85"/>
      <c r="O73" s="85"/>
      <c r="P73" s="85"/>
      <c r="Q73" s="101"/>
      <c r="R73" s="101"/>
      <c r="S73" s="101"/>
      <c r="T73" s="19"/>
    </row>
    <row r="74" spans="2:20" x14ac:dyDescent="0.35">
      <c r="B74" s="3"/>
      <c r="C74" s="101"/>
      <c r="D74" s="101"/>
      <c r="E74" s="101"/>
      <c r="F74" s="82"/>
      <c r="G74" s="82"/>
      <c r="H74" s="82"/>
      <c r="I74" s="83"/>
      <c r="J74" s="83"/>
      <c r="K74" s="84"/>
      <c r="L74" s="85"/>
      <c r="M74" s="85"/>
      <c r="N74" s="85"/>
      <c r="O74" s="85"/>
      <c r="P74" s="85"/>
      <c r="Q74" s="101"/>
      <c r="R74" s="101"/>
      <c r="S74" s="101"/>
      <c r="T74" s="19"/>
    </row>
    <row r="75" spans="2:20" ht="24" thickBot="1" x14ac:dyDescent="0.4">
      <c r="B75" s="3"/>
      <c r="C75" s="101"/>
      <c r="D75" s="101"/>
      <c r="E75" s="101"/>
      <c r="F75" s="101"/>
      <c r="G75" s="101"/>
      <c r="H75" s="101"/>
      <c r="I75" s="101"/>
      <c r="J75" s="101"/>
      <c r="K75" s="101"/>
      <c r="L75" s="101"/>
      <c r="M75" s="101"/>
      <c r="N75" s="101"/>
      <c r="O75" s="101"/>
      <c r="P75" s="101"/>
      <c r="Q75" s="101"/>
      <c r="R75" s="101"/>
      <c r="S75" s="101"/>
      <c r="T75" s="19"/>
    </row>
    <row r="76" spans="2:20" ht="24" thickBot="1" x14ac:dyDescent="0.4">
      <c r="B76" s="341" t="s">
        <v>238</v>
      </c>
      <c r="C76" s="342"/>
      <c r="D76" s="342"/>
      <c r="E76" s="342"/>
      <c r="F76" s="342"/>
      <c r="G76" s="342"/>
      <c r="H76" s="342"/>
      <c r="I76" s="342"/>
      <c r="J76" s="342"/>
      <c r="K76" s="342"/>
      <c r="L76" s="342"/>
      <c r="M76" s="342"/>
      <c r="N76" s="342"/>
      <c r="O76" s="342"/>
      <c r="P76" s="342"/>
      <c r="Q76" s="342"/>
      <c r="R76" s="342"/>
      <c r="S76" s="342"/>
      <c r="T76" s="343"/>
    </row>
    <row r="77" spans="2:20" x14ac:dyDescent="0.35">
      <c r="B77" s="228" t="s">
        <v>27</v>
      </c>
      <c r="C77" s="229"/>
      <c r="D77" s="229"/>
      <c r="E77" s="229"/>
      <c r="F77" s="229"/>
      <c r="G77" s="229"/>
      <c r="H77" s="229"/>
      <c r="I77" s="229"/>
      <c r="J77" s="229"/>
      <c r="K77" s="229"/>
      <c r="L77" s="229"/>
      <c r="M77" s="229"/>
      <c r="N77" s="229"/>
      <c r="O77" s="229"/>
      <c r="P77" s="229"/>
      <c r="Q77" s="229"/>
      <c r="R77" s="229"/>
      <c r="S77" s="229"/>
      <c r="T77" s="230"/>
    </row>
    <row r="78" spans="2:20" ht="24" thickBot="1" x14ac:dyDescent="0.4">
      <c r="B78" s="231"/>
      <c r="C78" s="232"/>
      <c r="D78" s="232"/>
      <c r="E78" s="232"/>
      <c r="F78" s="232"/>
      <c r="G78" s="232"/>
      <c r="H78" s="232"/>
      <c r="I78" s="232"/>
      <c r="J78" s="232"/>
      <c r="K78" s="232"/>
      <c r="L78" s="232"/>
      <c r="M78" s="232"/>
      <c r="N78" s="232"/>
      <c r="O78" s="232"/>
      <c r="P78" s="232"/>
      <c r="Q78" s="232"/>
      <c r="R78" s="232"/>
      <c r="S78" s="232"/>
      <c r="T78" s="233"/>
    </row>
    <row r="79" spans="2:20" customFormat="1" x14ac:dyDescent="0.35">
      <c r="B79" s="293" t="s">
        <v>0</v>
      </c>
      <c r="C79" s="294"/>
      <c r="D79" s="294"/>
      <c r="E79" s="294"/>
      <c r="F79" s="294"/>
      <c r="G79" s="294"/>
      <c r="H79" s="294"/>
      <c r="I79" s="294"/>
      <c r="J79" s="295"/>
      <c r="K79" s="344">
        <v>1000000000</v>
      </c>
      <c r="L79" s="344"/>
      <c r="M79" s="344"/>
      <c r="N79" s="344"/>
      <c r="O79" s="47"/>
      <c r="P79" s="121"/>
      <c r="Q79" s="122"/>
      <c r="R79" s="123"/>
      <c r="S79" s="1"/>
      <c r="T79" s="16"/>
    </row>
    <row r="80" spans="2:20" customFormat="1" x14ac:dyDescent="0.25">
      <c r="B80" s="285" t="s">
        <v>40</v>
      </c>
      <c r="C80" s="286"/>
      <c r="D80" s="287"/>
      <c r="E80" s="41" t="s">
        <v>41</v>
      </c>
      <c r="F80" s="288" t="s">
        <v>179</v>
      </c>
      <c r="G80" s="288"/>
      <c r="H80" s="288"/>
      <c r="I80" s="36"/>
      <c r="J80" s="42"/>
      <c r="K80" s="360">
        <v>0.7</v>
      </c>
      <c r="L80" s="361"/>
      <c r="M80" s="361"/>
      <c r="N80" s="362"/>
      <c r="O80" s="110" t="s">
        <v>19</v>
      </c>
      <c r="P80" s="124"/>
      <c r="Q80" s="125"/>
      <c r="R80" s="126"/>
      <c r="S80" s="1"/>
      <c r="T80" s="16"/>
    </row>
    <row r="81" spans="2:46" customFormat="1" x14ac:dyDescent="0.25">
      <c r="B81" s="288" t="s">
        <v>42</v>
      </c>
      <c r="C81" s="288"/>
      <c r="D81" s="288"/>
      <c r="E81" s="41" t="s">
        <v>43</v>
      </c>
      <c r="F81" s="288" t="s">
        <v>178</v>
      </c>
      <c r="G81" s="288"/>
      <c r="H81" s="288"/>
      <c r="I81" s="36"/>
      <c r="J81" s="42"/>
      <c r="K81" s="357">
        <v>30</v>
      </c>
      <c r="L81" s="358"/>
      <c r="M81" s="358"/>
      <c r="N81" s="359"/>
      <c r="O81" s="110" t="s">
        <v>19</v>
      </c>
      <c r="P81" s="124"/>
      <c r="Q81" s="125"/>
      <c r="R81" s="126"/>
      <c r="S81" s="1"/>
      <c r="T81" s="16"/>
    </row>
    <row r="82" spans="2:46" customFormat="1" x14ac:dyDescent="0.25">
      <c r="B82" s="288" t="s">
        <v>42</v>
      </c>
      <c r="C82" s="288"/>
      <c r="D82" s="288"/>
      <c r="E82" s="41" t="s">
        <v>43</v>
      </c>
      <c r="F82" s="288"/>
      <c r="G82" s="288"/>
      <c r="H82" s="288"/>
      <c r="I82" s="41"/>
      <c r="J82" s="42"/>
      <c r="K82" s="357"/>
      <c r="L82" s="358"/>
      <c r="M82" s="358"/>
      <c r="N82" s="359"/>
      <c r="O82" s="111"/>
      <c r="P82" s="124"/>
      <c r="Q82" s="125"/>
      <c r="R82" s="126"/>
      <c r="S82" s="1"/>
      <c r="T82" s="16"/>
    </row>
    <row r="83" spans="2:46" customFormat="1" x14ac:dyDescent="0.25">
      <c r="B83" s="303" t="s">
        <v>67</v>
      </c>
      <c r="C83" s="304"/>
      <c r="D83" s="304"/>
      <c r="E83" s="304"/>
      <c r="F83" s="304"/>
      <c r="G83" s="304"/>
      <c r="H83" s="304"/>
      <c r="I83" s="304"/>
      <c r="J83" s="305"/>
      <c r="K83" s="360"/>
      <c r="L83" s="361"/>
      <c r="M83" s="361"/>
      <c r="N83" s="362"/>
      <c r="O83" s="111" t="s">
        <v>19</v>
      </c>
      <c r="P83" s="124"/>
      <c r="Q83" s="125"/>
      <c r="R83" s="126"/>
      <c r="S83" s="1"/>
      <c r="T83" s="16"/>
    </row>
    <row r="84" spans="2:46" customFormat="1" x14ac:dyDescent="0.25">
      <c r="B84" s="303" t="s">
        <v>39</v>
      </c>
      <c r="C84" s="304"/>
      <c r="D84" s="304"/>
      <c r="E84" s="304"/>
      <c r="F84" s="304"/>
      <c r="G84" s="304"/>
      <c r="H84" s="304"/>
      <c r="I84" s="304"/>
      <c r="J84" s="305"/>
      <c r="K84" s="340"/>
      <c r="L84" s="340"/>
      <c r="M84" s="340"/>
      <c r="N84" s="340"/>
      <c r="O84" s="111"/>
      <c r="P84" s="363"/>
      <c r="Q84" s="364"/>
      <c r="R84" s="365"/>
      <c r="S84" s="1"/>
      <c r="T84" s="16"/>
    </row>
    <row r="85" spans="2:46" customFormat="1" x14ac:dyDescent="0.25">
      <c r="B85" s="303" t="s">
        <v>1</v>
      </c>
      <c r="C85" s="304"/>
      <c r="D85" s="304"/>
      <c r="E85" s="304"/>
      <c r="F85" s="304"/>
      <c r="G85" s="304"/>
      <c r="H85" s="304"/>
      <c r="I85" s="304"/>
      <c r="J85" s="305"/>
      <c r="K85" s="340"/>
      <c r="L85" s="340"/>
      <c r="M85" s="340"/>
      <c r="N85" s="340"/>
      <c r="O85" s="111"/>
      <c r="P85" s="127"/>
      <c r="Q85" s="128"/>
      <c r="R85" s="129"/>
      <c r="S85" s="1"/>
      <c r="T85" s="17"/>
    </row>
    <row r="86" spans="2:46" customFormat="1" ht="12.75" customHeight="1" x14ac:dyDescent="0.25">
      <c r="B86" s="94"/>
      <c r="C86" s="95"/>
      <c r="D86" s="95"/>
      <c r="E86" s="95"/>
      <c r="F86" s="95"/>
      <c r="G86" s="95"/>
      <c r="H86" s="95"/>
      <c r="I86" s="95"/>
      <c r="J86" s="96"/>
      <c r="K86" s="97"/>
      <c r="L86" s="97"/>
      <c r="M86" s="97"/>
      <c r="N86" s="97"/>
      <c r="O86" s="98"/>
      <c r="P86" s="38"/>
      <c r="Q86" s="39"/>
      <c r="R86" s="40"/>
      <c r="S86" s="1"/>
      <c r="T86" s="17"/>
    </row>
    <row r="88" spans="2:46" x14ac:dyDescent="0.35">
      <c r="B88" s="52"/>
      <c r="C88" s="53"/>
      <c r="D88" s="53"/>
      <c r="E88" s="53"/>
      <c r="F88" s="53"/>
      <c r="G88" s="53"/>
      <c r="H88" s="53"/>
      <c r="I88" s="53"/>
      <c r="J88" s="53"/>
      <c r="K88" s="53"/>
      <c r="L88" s="53"/>
      <c r="M88" s="53"/>
      <c r="N88" s="53"/>
      <c r="O88" s="2"/>
      <c r="P88" s="2"/>
      <c r="Q88" s="2"/>
      <c r="R88" s="2"/>
      <c r="S88" s="2"/>
      <c r="T88" s="18"/>
      <c r="W88" s="58"/>
      <c r="X88" s="58"/>
      <c r="Y88" s="58"/>
      <c r="Z88" s="58"/>
      <c r="AA88" s="58"/>
      <c r="AB88" s="58"/>
      <c r="AC88" s="58"/>
      <c r="AD88" s="58"/>
      <c r="AE88" s="58"/>
      <c r="AF88" s="58"/>
      <c r="AG88" s="58"/>
      <c r="AH88" s="58"/>
      <c r="AI88" s="58"/>
      <c r="AJ88" s="58"/>
      <c r="AK88" s="58"/>
      <c r="AL88" s="58"/>
      <c r="AM88" s="58"/>
      <c r="AN88" s="58"/>
      <c r="AO88" s="58"/>
      <c r="AP88" s="58"/>
      <c r="AQ88" s="58"/>
      <c r="AR88" s="58"/>
      <c r="AS88" s="58"/>
      <c r="AT88" s="58"/>
    </row>
    <row r="89" spans="2:46" ht="75" customHeight="1" x14ac:dyDescent="0.35">
      <c r="B89" s="5"/>
      <c r="C89" s="313" t="s">
        <v>2</v>
      </c>
      <c r="D89" s="313" t="s">
        <v>3</v>
      </c>
      <c r="E89" s="316" t="s">
        <v>4</v>
      </c>
      <c r="F89" s="313" t="s">
        <v>5</v>
      </c>
      <c r="G89" s="6" t="s">
        <v>6</v>
      </c>
      <c r="H89" s="313" t="s">
        <v>66</v>
      </c>
      <c r="I89" s="313" t="s">
        <v>65</v>
      </c>
      <c r="J89" s="313" t="s">
        <v>7</v>
      </c>
      <c r="K89" s="313" t="s">
        <v>8</v>
      </c>
      <c r="L89" s="313" t="s">
        <v>9</v>
      </c>
      <c r="M89" s="313" t="s">
        <v>10</v>
      </c>
      <c r="N89" s="313" t="s">
        <v>11</v>
      </c>
      <c r="O89" s="313" t="s">
        <v>12</v>
      </c>
      <c r="P89" s="306" t="s">
        <v>13</v>
      </c>
      <c r="Q89" s="306" t="s">
        <v>14</v>
      </c>
      <c r="R89" s="306" t="s">
        <v>63</v>
      </c>
      <c r="S89" s="306" t="s">
        <v>64</v>
      </c>
      <c r="T89" s="366" t="s">
        <v>15</v>
      </c>
      <c r="W89" s="58"/>
      <c r="X89" s="58"/>
      <c r="Y89" s="58"/>
      <c r="Z89" s="58"/>
      <c r="AA89" s="58"/>
      <c r="AB89" s="58"/>
      <c r="AC89" s="58"/>
      <c r="AD89" s="58"/>
      <c r="AE89" s="58"/>
      <c r="AF89" s="58"/>
      <c r="AG89" s="58"/>
      <c r="AH89" s="58"/>
      <c r="AI89" s="58"/>
      <c r="AJ89" s="58"/>
      <c r="AK89" s="58"/>
      <c r="AL89" s="58"/>
      <c r="AM89" s="58"/>
      <c r="AN89" s="58"/>
      <c r="AO89" s="58"/>
      <c r="AP89" s="58"/>
      <c r="AQ89" s="58"/>
      <c r="AR89" s="58"/>
      <c r="AS89" s="58"/>
      <c r="AT89" s="58"/>
    </row>
    <row r="90" spans="2:46" x14ac:dyDescent="0.35">
      <c r="B90" s="5"/>
      <c r="C90" s="315"/>
      <c r="D90" s="315"/>
      <c r="E90" s="317"/>
      <c r="F90" s="315"/>
      <c r="G90" s="313" t="s">
        <v>16</v>
      </c>
      <c r="H90" s="315"/>
      <c r="I90" s="315"/>
      <c r="J90" s="315"/>
      <c r="K90" s="315"/>
      <c r="L90" s="315"/>
      <c r="M90" s="315"/>
      <c r="N90" s="315"/>
      <c r="O90" s="315"/>
      <c r="P90" s="307"/>
      <c r="Q90" s="307"/>
      <c r="R90" s="308"/>
      <c r="S90" s="308"/>
      <c r="T90" s="367"/>
      <c r="W90" s="58"/>
      <c r="X90" s="58"/>
      <c r="Y90" s="58"/>
      <c r="Z90" s="58"/>
      <c r="AA90" s="58"/>
      <c r="AB90" s="58"/>
      <c r="AC90" s="58"/>
      <c r="AD90" s="58"/>
      <c r="AE90" s="58"/>
      <c r="AF90" s="58"/>
      <c r="AG90" s="58"/>
      <c r="AH90" s="58"/>
      <c r="AI90" s="58"/>
      <c r="AJ90" s="58"/>
      <c r="AK90" s="58"/>
      <c r="AL90" s="58"/>
      <c r="AM90" s="58"/>
      <c r="AN90" s="58"/>
      <c r="AO90" s="58"/>
      <c r="AP90" s="58"/>
      <c r="AQ90" s="58"/>
      <c r="AR90" s="58"/>
      <c r="AS90" s="58"/>
      <c r="AT90" s="58"/>
    </row>
    <row r="91" spans="2:46" ht="156.75" customHeight="1" x14ac:dyDescent="0.35">
      <c r="B91" s="5"/>
      <c r="C91" s="314"/>
      <c r="D91" s="314"/>
      <c r="E91" s="318"/>
      <c r="F91" s="314"/>
      <c r="G91" s="314"/>
      <c r="H91" s="314"/>
      <c r="I91" s="314"/>
      <c r="J91" s="314"/>
      <c r="K91" s="314"/>
      <c r="L91" s="314"/>
      <c r="M91" s="314"/>
      <c r="N91" s="314"/>
      <c r="O91" s="314"/>
      <c r="P91" s="308"/>
      <c r="Q91" s="308"/>
      <c r="R91" s="6" t="s">
        <v>17</v>
      </c>
      <c r="S91" s="6" t="s">
        <v>18</v>
      </c>
      <c r="T91" s="109"/>
      <c r="W91" s="108">
        <f>1000000000/D150</f>
        <v>1280.0131073342191</v>
      </c>
      <c r="X91" s="58"/>
      <c r="Y91" s="58"/>
      <c r="Z91" s="58"/>
      <c r="AA91" s="58"/>
      <c r="AB91" s="58"/>
      <c r="AC91" s="58"/>
      <c r="AD91" s="58"/>
      <c r="AE91" s="58"/>
      <c r="AF91" s="58"/>
      <c r="AG91" s="58"/>
      <c r="AH91" s="58"/>
      <c r="AI91" s="58"/>
      <c r="AJ91" s="58"/>
      <c r="AK91" s="58"/>
      <c r="AL91" s="58"/>
      <c r="AM91" s="58"/>
      <c r="AN91" s="58"/>
      <c r="AO91" s="58"/>
      <c r="AP91" s="58"/>
      <c r="AQ91" s="58"/>
      <c r="AR91" s="58"/>
      <c r="AS91" s="58"/>
      <c r="AT91" s="58"/>
    </row>
    <row r="92" spans="2:46" ht="186" x14ac:dyDescent="0.35">
      <c r="B92" s="5"/>
      <c r="C92" s="6">
        <v>1</v>
      </c>
      <c r="D92" s="114" t="s">
        <v>222</v>
      </c>
      <c r="E92" s="114" t="s">
        <v>222</v>
      </c>
      <c r="F92" s="44">
        <v>46</v>
      </c>
      <c r="G92" s="44" t="s">
        <v>239</v>
      </c>
      <c r="H92" s="119" t="s">
        <v>240</v>
      </c>
      <c r="I92" s="106">
        <v>811015</v>
      </c>
      <c r="J92" s="44" t="s">
        <v>30</v>
      </c>
      <c r="K92" s="44" t="s">
        <v>20</v>
      </c>
      <c r="L92" s="7">
        <v>1</v>
      </c>
      <c r="M92" s="87">
        <v>40137</v>
      </c>
      <c r="N92" s="87">
        <v>40675</v>
      </c>
      <c r="O92" s="44">
        <v>2011</v>
      </c>
      <c r="P92" s="44" t="s">
        <v>21</v>
      </c>
      <c r="Q92" s="107">
        <v>1274267040</v>
      </c>
      <c r="R92" s="130">
        <f>+Q92*L92</f>
        <v>1274267040</v>
      </c>
      <c r="S92" s="88"/>
      <c r="T92" s="109" t="s">
        <v>152</v>
      </c>
      <c r="W92" s="58">
        <f>+W91*1.5</f>
        <v>1920.0196610013286</v>
      </c>
      <c r="X92" s="58"/>
      <c r="Y92" s="58"/>
      <c r="Z92" s="58"/>
      <c r="AA92" s="58"/>
      <c r="AB92" s="58"/>
      <c r="AC92" s="58"/>
      <c r="AD92" s="58"/>
      <c r="AE92" s="58"/>
      <c r="AF92" s="58"/>
      <c r="AG92" s="58"/>
      <c r="AH92" s="58"/>
      <c r="AI92" s="58"/>
      <c r="AJ92" s="58"/>
      <c r="AK92" s="58"/>
      <c r="AL92" s="58"/>
      <c r="AM92" s="58"/>
      <c r="AN92" s="58"/>
      <c r="AO92" s="58"/>
      <c r="AP92" s="58"/>
      <c r="AQ92" s="58"/>
      <c r="AR92" s="58"/>
      <c r="AS92" s="58"/>
      <c r="AT92" s="58"/>
    </row>
    <row r="93" spans="2:46" x14ac:dyDescent="0.35">
      <c r="B93" s="5"/>
      <c r="C93" s="6">
        <v>2</v>
      </c>
      <c r="D93" s="114"/>
      <c r="E93" s="114"/>
      <c r="F93" s="44"/>
      <c r="G93" s="44"/>
      <c r="H93" s="119"/>
      <c r="I93" s="106"/>
      <c r="J93" s="44"/>
      <c r="K93" s="44"/>
      <c r="L93" s="7"/>
      <c r="M93" s="87"/>
      <c r="N93" s="87"/>
      <c r="O93" s="44"/>
      <c r="P93" s="44"/>
      <c r="Q93" s="107"/>
      <c r="R93" s="130"/>
      <c r="S93" s="88"/>
      <c r="T93" s="109"/>
      <c r="W93" s="58"/>
      <c r="X93" s="58"/>
      <c r="Y93" s="58"/>
      <c r="Z93" s="58"/>
      <c r="AA93" s="58"/>
      <c r="AB93" s="58"/>
      <c r="AC93" s="58"/>
      <c r="AD93" s="58"/>
      <c r="AE93" s="58"/>
      <c r="AF93" s="58"/>
      <c r="AG93" s="58"/>
      <c r="AH93" s="58"/>
      <c r="AI93" s="58"/>
      <c r="AJ93" s="58"/>
      <c r="AK93" s="58"/>
      <c r="AL93" s="58"/>
      <c r="AM93" s="58"/>
      <c r="AN93" s="58"/>
      <c r="AO93" s="58"/>
      <c r="AP93" s="58"/>
      <c r="AQ93" s="58"/>
      <c r="AR93" s="58"/>
      <c r="AS93" s="58"/>
      <c r="AT93" s="58"/>
    </row>
    <row r="94" spans="2:46" x14ac:dyDescent="0.35">
      <c r="B94" s="5"/>
      <c r="C94" s="6">
        <v>3</v>
      </c>
      <c r="D94" s="44"/>
      <c r="E94" s="44"/>
      <c r="F94" s="44"/>
      <c r="G94" s="44"/>
      <c r="H94" s="86"/>
      <c r="I94" s="44"/>
      <c r="J94" s="44"/>
      <c r="K94" s="44"/>
      <c r="L94" s="7"/>
      <c r="M94" s="87"/>
      <c r="N94" s="87"/>
      <c r="O94" s="44"/>
      <c r="P94" s="44"/>
      <c r="Q94" s="107"/>
      <c r="R94" s="130"/>
      <c r="S94" s="9"/>
      <c r="T94" s="109"/>
      <c r="W94" s="58"/>
      <c r="X94" s="292"/>
      <c r="Y94" s="292"/>
      <c r="Z94" s="292"/>
      <c r="AA94" s="292"/>
      <c r="AB94" s="292"/>
      <c r="AC94" s="292"/>
      <c r="AD94" s="292"/>
      <c r="AE94" s="292"/>
      <c r="AF94" s="292"/>
      <c r="AG94" s="292"/>
      <c r="AH94" s="292"/>
      <c r="AI94" s="292"/>
      <c r="AJ94" s="292"/>
      <c r="AK94" s="292"/>
      <c r="AL94" s="292"/>
      <c r="AM94" s="292"/>
      <c r="AN94" s="292"/>
      <c r="AO94" s="292"/>
      <c r="AP94" s="292"/>
      <c r="AQ94" s="292"/>
      <c r="AR94" s="292"/>
      <c r="AS94" s="292"/>
      <c r="AT94" s="292"/>
    </row>
    <row r="95" spans="2:46" x14ac:dyDescent="0.35">
      <c r="B95" s="5"/>
      <c r="C95" s="6">
        <v>4</v>
      </c>
      <c r="D95" s="44"/>
      <c r="E95" s="44"/>
      <c r="F95" s="44"/>
      <c r="G95" s="44"/>
      <c r="H95" s="86"/>
      <c r="I95" s="44"/>
      <c r="J95" s="44"/>
      <c r="K95" s="44"/>
      <c r="L95" s="7"/>
      <c r="M95" s="87"/>
      <c r="N95" s="87"/>
      <c r="O95" s="92"/>
      <c r="P95" s="44"/>
      <c r="Q95" s="107"/>
      <c r="R95" s="8"/>
      <c r="S95" s="9"/>
      <c r="T95" s="109"/>
      <c r="W95" s="58"/>
      <c r="X95" s="292"/>
      <c r="Y95" s="292"/>
      <c r="Z95" s="292"/>
      <c r="AA95" s="292"/>
      <c r="AB95" s="292"/>
      <c r="AC95" s="292"/>
      <c r="AD95" s="292"/>
      <c r="AE95" s="292"/>
      <c r="AF95" s="292"/>
      <c r="AG95" s="292"/>
      <c r="AH95" s="292"/>
      <c r="AI95" s="292"/>
      <c r="AJ95" s="292"/>
      <c r="AK95" s="292"/>
      <c r="AL95" s="292"/>
      <c r="AM95" s="292"/>
      <c r="AN95" s="292"/>
      <c r="AO95" s="292"/>
      <c r="AP95" s="292"/>
      <c r="AQ95" s="292"/>
      <c r="AR95" s="292"/>
      <c r="AS95" s="292"/>
      <c r="AT95" s="292"/>
    </row>
    <row r="96" spans="2:46" x14ac:dyDescent="0.35">
      <c r="B96" s="5"/>
      <c r="C96" s="6">
        <v>5</v>
      </c>
      <c r="D96" s="44"/>
      <c r="E96" s="44"/>
      <c r="F96" s="44"/>
      <c r="G96" s="44"/>
      <c r="H96" s="92"/>
      <c r="I96" s="44"/>
      <c r="J96" s="44"/>
      <c r="K96" s="44"/>
      <c r="L96" s="7"/>
      <c r="M96" s="87"/>
      <c r="N96" s="87"/>
      <c r="O96" s="92"/>
      <c r="P96" s="44"/>
      <c r="Q96" s="107"/>
      <c r="R96" s="8"/>
      <c r="S96" s="9"/>
      <c r="T96" s="109"/>
      <c r="W96" s="58"/>
      <c r="X96" s="292"/>
      <c r="Y96" s="292"/>
      <c r="Z96" s="292"/>
      <c r="AA96" s="292"/>
      <c r="AB96" s="292"/>
      <c r="AC96" s="292"/>
      <c r="AD96" s="292"/>
      <c r="AE96" s="292"/>
      <c r="AF96" s="292"/>
      <c r="AG96" s="292"/>
      <c r="AH96" s="292"/>
      <c r="AI96" s="292"/>
      <c r="AJ96" s="292"/>
      <c r="AK96" s="292"/>
      <c r="AL96" s="292"/>
      <c r="AM96" s="292"/>
      <c r="AN96" s="292"/>
      <c r="AO96" s="292"/>
      <c r="AP96" s="292"/>
      <c r="AQ96" s="292"/>
      <c r="AR96" s="292"/>
      <c r="AS96" s="292"/>
      <c r="AT96" s="292"/>
    </row>
    <row r="97" spans="2:46" x14ac:dyDescent="0.35">
      <c r="B97" s="5"/>
      <c r="C97" s="6">
        <v>6</v>
      </c>
      <c r="D97" s="44"/>
      <c r="E97" s="44"/>
      <c r="F97" s="44"/>
      <c r="G97" s="44"/>
      <c r="H97" s="44"/>
      <c r="I97" s="44"/>
      <c r="J97" s="44"/>
      <c r="K97" s="44"/>
      <c r="L97" s="7"/>
      <c r="M97" s="87"/>
      <c r="N97" s="87"/>
      <c r="O97" s="87"/>
      <c r="P97" s="87"/>
      <c r="Q97" s="87"/>
      <c r="R97" s="8"/>
      <c r="S97" s="9"/>
      <c r="T97" s="21"/>
      <c r="W97" s="58"/>
      <c r="X97" s="100"/>
      <c r="Y97" s="100"/>
      <c r="Z97" s="100"/>
      <c r="AA97" s="100"/>
      <c r="AB97" s="100"/>
      <c r="AC97" s="100"/>
      <c r="AD97" s="100"/>
      <c r="AE97" s="100"/>
      <c r="AF97" s="100"/>
      <c r="AG97" s="100"/>
      <c r="AH97" s="100"/>
      <c r="AI97" s="100"/>
      <c r="AJ97" s="100"/>
      <c r="AK97" s="100"/>
      <c r="AL97" s="100"/>
      <c r="AM97" s="100"/>
      <c r="AN97" s="100"/>
      <c r="AO97" s="100"/>
      <c r="AP97" s="100"/>
      <c r="AQ97" s="100"/>
      <c r="AR97" s="100"/>
      <c r="AS97" s="100"/>
      <c r="AT97" s="100"/>
    </row>
    <row r="98" spans="2:46" x14ac:dyDescent="0.35">
      <c r="B98" s="5"/>
      <c r="C98" s="6">
        <v>7</v>
      </c>
      <c r="D98" s="44"/>
      <c r="E98" s="44"/>
      <c r="F98" s="44"/>
      <c r="G98" s="44"/>
      <c r="H98" s="44"/>
      <c r="I98" s="44"/>
      <c r="J98" s="44"/>
      <c r="K98" s="44"/>
      <c r="L98" s="7"/>
      <c r="M98" s="87"/>
      <c r="N98" s="87"/>
      <c r="O98" s="87"/>
      <c r="P98" s="87"/>
      <c r="Q98" s="87"/>
      <c r="R98" s="8"/>
      <c r="S98" s="9"/>
      <c r="T98" s="21"/>
      <c r="W98" s="58"/>
      <c r="X98" s="100"/>
      <c r="Y98" s="100"/>
      <c r="Z98" s="100"/>
      <c r="AA98" s="100"/>
      <c r="AB98" s="100"/>
      <c r="AC98" s="100"/>
      <c r="AD98" s="100"/>
      <c r="AE98" s="100"/>
      <c r="AF98" s="100"/>
      <c r="AG98" s="100"/>
      <c r="AH98" s="100"/>
      <c r="AI98" s="100"/>
      <c r="AJ98" s="100"/>
      <c r="AK98" s="100"/>
      <c r="AL98" s="100"/>
      <c r="AM98" s="100"/>
      <c r="AN98" s="100"/>
      <c r="AO98" s="100"/>
      <c r="AP98" s="100"/>
      <c r="AQ98" s="100"/>
      <c r="AR98" s="100"/>
      <c r="AS98" s="100"/>
      <c r="AT98" s="100"/>
    </row>
    <row r="99" spans="2:46" x14ac:dyDescent="0.35">
      <c r="B99" s="5"/>
      <c r="C99" s="6">
        <v>8</v>
      </c>
      <c r="D99" s="44"/>
      <c r="E99" s="44"/>
      <c r="F99" s="44"/>
      <c r="G99" s="44"/>
      <c r="H99" s="44"/>
      <c r="I99" s="44"/>
      <c r="J99" s="44"/>
      <c r="K99" s="44"/>
      <c r="L99" s="7"/>
      <c r="M99" s="87"/>
      <c r="N99" s="87"/>
      <c r="O99" s="87"/>
      <c r="P99" s="87"/>
      <c r="Q99" s="87"/>
      <c r="R99" s="8"/>
      <c r="S99" s="9"/>
      <c r="T99" s="21"/>
      <c r="W99" s="58"/>
      <c r="X99" s="100"/>
      <c r="Y99" s="100"/>
      <c r="Z99" s="100"/>
      <c r="AA99" s="100"/>
      <c r="AB99" s="100"/>
      <c r="AC99" s="100"/>
      <c r="AD99" s="100"/>
      <c r="AE99" s="100"/>
      <c r="AF99" s="100"/>
      <c r="AG99" s="100"/>
      <c r="AH99" s="100"/>
      <c r="AI99" s="100"/>
      <c r="AJ99" s="100"/>
      <c r="AK99" s="100"/>
      <c r="AL99" s="100"/>
      <c r="AM99" s="100"/>
      <c r="AN99" s="100"/>
      <c r="AO99" s="100"/>
      <c r="AP99" s="100"/>
      <c r="AQ99" s="100"/>
      <c r="AR99" s="100"/>
      <c r="AS99" s="100"/>
      <c r="AT99" s="100"/>
    </row>
    <row r="100" spans="2:46" x14ac:dyDescent="0.35">
      <c r="B100" s="5"/>
      <c r="C100" s="6">
        <v>9</v>
      </c>
      <c r="D100" s="44"/>
      <c r="E100" s="44"/>
      <c r="F100" s="44"/>
      <c r="G100" s="44"/>
      <c r="H100" s="44"/>
      <c r="I100" s="44"/>
      <c r="J100" s="44"/>
      <c r="K100" s="44"/>
      <c r="L100" s="7"/>
      <c r="M100" s="87"/>
      <c r="N100" s="87"/>
      <c r="O100" s="87"/>
      <c r="P100" s="87"/>
      <c r="Q100" s="87"/>
      <c r="R100" s="8"/>
      <c r="S100" s="9"/>
      <c r="T100" s="21"/>
      <c r="W100" s="58"/>
      <c r="X100" s="100"/>
      <c r="Y100" s="100"/>
      <c r="Z100" s="100"/>
      <c r="AA100" s="100"/>
      <c r="AB100" s="100"/>
      <c r="AC100" s="100"/>
      <c r="AD100" s="100"/>
      <c r="AE100" s="100"/>
      <c r="AF100" s="100"/>
      <c r="AG100" s="100"/>
      <c r="AH100" s="100"/>
      <c r="AI100" s="100"/>
      <c r="AJ100" s="100"/>
      <c r="AK100" s="100"/>
      <c r="AL100" s="100"/>
      <c r="AM100" s="100"/>
      <c r="AN100" s="100"/>
      <c r="AO100" s="100"/>
      <c r="AP100" s="100"/>
      <c r="AQ100" s="100"/>
      <c r="AR100" s="100"/>
      <c r="AS100" s="100"/>
      <c r="AT100" s="100"/>
    </row>
    <row r="101" spans="2:46" x14ac:dyDescent="0.35">
      <c r="B101" s="5"/>
      <c r="C101" s="6">
        <v>10</v>
      </c>
      <c r="D101" s="44"/>
      <c r="E101" s="44"/>
      <c r="F101" s="44"/>
      <c r="G101" s="44"/>
      <c r="H101" s="44"/>
      <c r="I101" s="44"/>
      <c r="J101" s="44"/>
      <c r="K101" s="44"/>
      <c r="L101" s="7"/>
      <c r="M101" s="87"/>
      <c r="N101" s="87"/>
      <c r="O101" s="87"/>
      <c r="P101" s="87"/>
      <c r="Q101" s="87"/>
      <c r="R101" s="8"/>
      <c r="S101" s="9"/>
      <c r="T101" s="20"/>
      <c r="W101" s="58"/>
      <c r="X101" s="58"/>
      <c r="Y101" s="58"/>
      <c r="Z101" s="58"/>
      <c r="AA101" s="58"/>
      <c r="AB101" s="58"/>
      <c r="AC101" s="58"/>
      <c r="AD101" s="58"/>
      <c r="AE101" s="58"/>
      <c r="AF101" s="58"/>
      <c r="AG101" s="58"/>
      <c r="AH101" s="58"/>
      <c r="AI101" s="58"/>
      <c r="AJ101" s="58"/>
      <c r="AK101" s="58"/>
      <c r="AL101" s="58"/>
      <c r="AM101" s="58"/>
      <c r="AN101" s="58"/>
      <c r="AO101" s="58"/>
      <c r="AP101" s="58"/>
      <c r="AQ101" s="58"/>
      <c r="AR101" s="58"/>
      <c r="AS101" s="58"/>
      <c r="AT101" s="58"/>
    </row>
    <row r="102" spans="2:46" x14ac:dyDescent="0.35">
      <c r="B102" s="52"/>
      <c r="C102" s="53"/>
      <c r="D102" s="53"/>
      <c r="E102" s="53"/>
      <c r="F102" s="53"/>
      <c r="G102" s="53"/>
      <c r="H102" s="53"/>
      <c r="I102" s="53"/>
      <c r="J102" s="53"/>
      <c r="K102" s="53"/>
      <c r="L102" s="53"/>
      <c r="M102" s="53"/>
      <c r="N102" s="53"/>
      <c r="O102" s="53"/>
      <c r="P102" s="53"/>
      <c r="Q102" s="53"/>
      <c r="R102" s="6" t="s">
        <v>22</v>
      </c>
      <c r="S102" s="9">
        <f>+SUM(S92:S101)</f>
        <v>0</v>
      </c>
      <c r="T102" s="54"/>
      <c r="W102" s="58"/>
      <c r="X102" s="58"/>
      <c r="Y102" s="58"/>
      <c r="Z102" s="58"/>
      <c r="AA102" s="58"/>
      <c r="AB102" s="58"/>
      <c r="AC102" s="58"/>
      <c r="AD102" s="58"/>
      <c r="AE102" s="58"/>
      <c r="AF102" s="58"/>
      <c r="AG102" s="58"/>
      <c r="AH102" s="58"/>
      <c r="AI102" s="58"/>
      <c r="AJ102" s="58"/>
      <c r="AK102" s="58"/>
      <c r="AL102" s="58"/>
      <c r="AM102" s="58"/>
      <c r="AN102" s="58"/>
      <c r="AO102" s="58"/>
      <c r="AP102" s="58"/>
      <c r="AQ102" s="58"/>
      <c r="AR102" s="58"/>
      <c r="AS102" s="58"/>
      <c r="AT102" s="58"/>
    </row>
    <row r="103" spans="2:46" x14ac:dyDescent="0.35">
      <c r="B103" s="52"/>
      <c r="C103" s="53"/>
      <c r="D103" s="53"/>
      <c r="E103" s="53"/>
      <c r="F103" s="53"/>
      <c r="G103" s="53"/>
      <c r="H103" s="53"/>
      <c r="I103" s="53"/>
      <c r="J103" s="53"/>
      <c r="K103" s="53"/>
      <c r="L103" s="53"/>
      <c r="M103" s="53"/>
      <c r="N103" s="53"/>
      <c r="O103" s="53"/>
      <c r="P103" s="53"/>
      <c r="Q103" s="53"/>
      <c r="R103" s="117" t="s">
        <v>151</v>
      </c>
      <c r="S103" s="118"/>
      <c r="T103" s="54"/>
      <c r="W103" s="58"/>
      <c r="X103" s="58"/>
      <c r="Y103" s="58"/>
      <c r="Z103" s="58"/>
      <c r="AA103" s="58"/>
      <c r="AB103" s="58"/>
      <c r="AC103" s="58"/>
      <c r="AD103" s="58"/>
      <c r="AE103" s="58"/>
      <c r="AF103" s="58"/>
      <c r="AG103" s="58"/>
      <c r="AH103" s="58"/>
      <c r="AI103" s="58"/>
      <c r="AJ103" s="58"/>
      <c r="AK103" s="58"/>
      <c r="AL103" s="58"/>
      <c r="AM103" s="58"/>
      <c r="AN103" s="58"/>
      <c r="AO103" s="58"/>
      <c r="AP103" s="58"/>
      <c r="AQ103" s="58"/>
      <c r="AR103" s="58"/>
      <c r="AS103" s="58"/>
      <c r="AT103" s="58"/>
    </row>
    <row r="104" spans="2:46" x14ac:dyDescent="0.35">
      <c r="B104" s="52"/>
      <c r="C104" s="53"/>
      <c r="D104" s="53"/>
      <c r="E104" s="53"/>
      <c r="F104" s="53"/>
      <c r="G104" s="53"/>
      <c r="H104" s="53"/>
      <c r="I104" s="53"/>
      <c r="J104" s="53"/>
      <c r="K104" s="53"/>
      <c r="L104" s="53"/>
      <c r="M104" s="53"/>
      <c r="N104" s="53"/>
      <c r="O104" s="53"/>
      <c r="P104" s="53"/>
      <c r="Q104" s="53"/>
      <c r="R104" s="116"/>
      <c r="S104" s="99"/>
      <c r="T104" s="54"/>
      <c r="W104" s="58"/>
      <c r="X104" s="58"/>
      <c r="Y104" s="58"/>
      <c r="Z104" s="58"/>
      <c r="AA104" s="58"/>
      <c r="AB104" s="58"/>
      <c r="AC104" s="58"/>
      <c r="AD104" s="58"/>
      <c r="AE104" s="58"/>
      <c r="AF104" s="58"/>
      <c r="AG104" s="58"/>
      <c r="AH104" s="58"/>
      <c r="AI104" s="58"/>
      <c r="AJ104" s="58"/>
      <c r="AK104" s="58"/>
      <c r="AL104" s="58"/>
      <c r="AM104" s="58"/>
      <c r="AN104" s="58"/>
      <c r="AO104" s="58"/>
      <c r="AP104" s="58"/>
      <c r="AQ104" s="58"/>
      <c r="AR104" s="58"/>
      <c r="AS104" s="58"/>
      <c r="AT104" s="58"/>
    </row>
    <row r="105" spans="2:46" x14ac:dyDescent="0.35">
      <c r="B105" s="52"/>
      <c r="C105" s="53"/>
      <c r="D105" s="53"/>
      <c r="E105" s="53"/>
      <c r="F105" s="53"/>
      <c r="G105" s="53"/>
      <c r="H105" s="53"/>
      <c r="I105" s="53"/>
      <c r="J105" s="53"/>
      <c r="K105" s="53"/>
      <c r="L105" s="53"/>
      <c r="M105" s="53"/>
      <c r="N105" s="53"/>
      <c r="O105" s="53"/>
      <c r="P105" s="53"/>
      <c r="Q105" s="53"/>
      <c r="R105" s="116"/>
      <c r="S105" s="99"/>
      <c r="T105" s="54"/>
      <c r="W105" s="58"/>
      <c r="X105" s="58"/>
      <c r="Y105" s="58"/>
      <c r="Z105" s="58"/>
      <c r="AA105" s="58"/>
      <c r="AB105" s="58"/>
      <c r="AC105" s="58"/>
      <c r="AD105" s="58"/>
      <c r="AE105" s="58"/>
      <c r="AF105" s="58"/>
      <c r="AG105" s="58"/>
      <c r="AH105" s="58"/>
      <c r="AI105" s="58"/>
      <c r="AJ105" s="58"/>
      <c r="AK105" s="58"/>
      <c r="AL105" s="58"/>
      <c r="AM105" s="58"/>
      <c r="AN105" s="58"/>
      <c r="AO105" s="58"/>
      <c r="AP105" s="58"/>
      <c r="AQ105" s="58"/>
      <c r="AR105" s="58"/>
      <c r="AS105" s="58"/>
      <c r="AT105" s="58"/>
    </row>
    <row r="106" spans="2:46" x14ac:dyDescent="0.35">
      <c r="B106" s="52"/>
      <c r="C106" s="53"/>
      <c r="D106" s="53"/>
      <c r="E106" s="53"/>
      <c r="F106" s="53"/>
      <c r="G106" s="53"/>
      <c r="H106" s="53"/>
      <c r="I106" s="53"/>
      <c r="J106" s="53"/>
      <c r="K106" s="53"/>
      <c r="L106" s="53"/>
      <c r="M106" s="53"/>
      <c r="N106" s="53"/>
      <c r="O106" s="53"/>
      <c r="P106" s="53"/>
      <c r="Q106" s="53"/>
      <c r="R106" s="116"/>
      <c r="S106" s="99"/>
      <c r="T106" s="54"/>
      <c r="W106" s="58"/>
      <c r="X106" s="58"/>
      <c r="Y106" s="58"/>
      <c r="Z106" s="58"/>
      <c r="AA106" s="58"/>
      <c r="AB106" s="58"/>
      <c r="AC106" s="58"/>
      <c r="AD106" s="58"/>
      <c r="AE106" s="58"/>
      <c r="AF106" s="58"/>
      <c r="AG106" s="58"/>
      <c r="AH106" s="58"/>
      <c r="AI106" s="58"/>
      <c r="AJ106" s="58"/>
      <c r="AK106" s="58"/>
      <c r="AL106" s="58"/>
      <c r="AM106" s="58"/>
      <c r="AN106" s="58"/>
      <c r="AO106" s="58"/>
      <c r="AP106" s="58"/>
      <c r="AQ106" s="58"/>
      <c r="AR106" s="58"/>
      <c r="AS106" s="58"/>
      <c r="AT106" s="58"/>
    </row>
    <row r="107" spans="2:46" customFormat="1" x14ac:dyDescent="0.25">
      <c r="B107" s="288" t="s">
        <v>0</v>
      </c>
      <c r="C107" s="288"/>
      <c r="D107" s="288"/>
      <c r="E107" s="288"/>
      <c r="F107" s="288"/>
      <c r="G107" s="288"/>
      <c r="H107" s="288"/>
      <c r="I107" s="288"/>
      <c r="J107" s="288"/>
      <c r="K107" s="357">
        <v>1000000000</v>
      </c>
      <c r="L107" s="358"/>
      <c r="M107" s="358"/>
      <c r="N107" s="368" t="str">
        <f>+IF(K109&gt;=K108,"CUMPLE","NO  CUMPLE")</f>
        <v>NO  CUMPLE</v>
      </c>
      <c r="O107" s="187">
        <v>0</v>
      </c>
      <c r="P107" s="299"/>
      <c r="Q107" s="300"/>
      <c r="R107" s="301"/>
      <c r="S107" s="1"/>
      <c r="T107" s="16"/>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row>
    <row r="108" spans="2:46" customFormat="1" x14ac:dyDescent="0.25">
      <c r="B108" s="288" t="s">
        <v>68</v>
      </c>
      <c r="C108" s="288"/>
      <c r="D108" s="288"/>
      <c r="E108" s="288"/>
      <c r="F108" s="288"/>
      <c r="G108" s="288"/>
      <c r="H108" s="288"/>
      <c r="I108" s="288"/>
      <c r="J108" s="288"/>
      <c r="K108" s="337">
        <v>1920</v>
      </c>
      <c r="L108" s="338"/>
      <c r="M108" s="369"/>
      <c r="N108" s="368"/>
      <c r="O108" s="187"/>
      <c r="P108" s="299"/>
      <c r="Q108" s="300"/>
      <c r="R108" s="301"/>
      <c r="S108" s="1"/>
      <c r="T108" s="16"/>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row>
    <row r="109" spans="2:46" customFormat="1" ht="42" customHeight="1" x14ac:dyDescent="0.25">
      <c r="B109" s="288" t="s">
        <v>1</v>
      </c>
      <c r="C109" s="288"/>
      <c r="D109" s="288"/>
      <c r="E109" s="288"/>
      <c r="F109" s="288"/>
      <c r="G109" s="288"/>
      <c r="H109" s="288"/>
      <c r="I109" s="288"/>
      <c r="J109" s="288"/>
      <c r="K109" s="370">
        <f>+S102</f>
        <v>0</v>
      </c>
      <c r="L109" s="371"/>
      <c r="M109" s="372"/>
      <c r="N109" s="368"/>
      <c r="O109" s="187"/>
      <c r="P109" s="302"/>
      <c r="Q109" s="300"/>
      <c r="R109" s="301"/>
      <c r="S109" s="1"/>
      <c r="T109" s="16"/>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row>
    <row r="110" spans="2:46" x14ac:dyDescent="0.35">
      <c r="B110" s="3"/>
      <c r="C110" s="101"/>
      <c r="D110" s="101"/>
      <c r="E110" s="101"/>
      <c r="F110" s="101"/>
      <c r="G110" s="101"/>
      <c r="H110" s="101"/>
      <c r="I110" s="101"/>
      <c r="J110" s="101"/>
      <c r="K110" s="101"/>
      <c r="L110" s="101"/>
      <c r="M110" s="101"/>
      <c r="N110" s="101"/>
      <c r="O110" s="101"/>
      <c r="P110" s="326" t="s">
        <v>15</v>
      </c>
      <c r="Q110" s="326"/>
      <c r="R110" s="326"/>
      <c r="S110" s="101"/>
      <c r="T110" s="19"/>
      <c r="W110" s="58"/>
      <c r="X110" s="327"/>
      <c r="Y110" s="327"/>
      <c r="Z110" s="327"/>
      <c r="AA110" s="327"/>
      <c r="AB110" s="327"/>
      <c r="AC110" s="327"/>
      <c r="AD110" s="327"/>
      <c r="AE110" s="327"/>
      <c r="AF110" s="327"/>
      <c r="AG110" s="327"/>
      <c r="AH110" s="327"/>
      <c r="AI110" s="327"/>
      <c r="AJ110" s="327"/>
      <c r="AK110" s="327"/>
      <c r="AL110" s="327"/>
      <c r="AM110" s="327"/>
      <c r="AN110" s="327"/>
      <c r="AO110" s="327"/>
      <c r="AP110" s="327"/>
      <c r="AQ110" s="327"/>
      <c r="AR110" s="327"/>
      <c r="AS110" s="327"/>
      <c r="AT110" s="327"/>
    </row>
    <row r="111" spans="2:46" ht="54.75" customHeight="1" x14ac:dyDescent="0.35">
      <c r="B111" s="322" t="s">
        <v>69</v>
      </c>
      <c r="C111" s="323"/>
      <c r="D111" s="323"/>
      <c r="E111" s="323"/>
      <c r="F111" s="323"/>
      <c r="G111" s="323"/>
      <c r="H111" s="323"/>
      <c r="I111" s="323"/>
      <c r="J111" s="323"/>
      <c r="K111" s="323"/>
      <c r="L111" s="323"/>
      <c r="M111" s="323"/>
      <c r="N111" s="113" t="s">
        <v>19</v>
      </c>
      <c r="O111" s="134">
        <v>0</v>
      </c>
      <c r="P111" s="328" t="s">
        <v>105</v>
      </c>
      <c r="Q111" s="329"/>
      <c r="R111" s="330"/>
      <c r="S111" s="101"/>
      <c r="T111" s="19"/>
      <c r="W111" s="58"/>
      <c r="X111" s="327"/>
      <c r="Y111" s="327"/>
      <c r="Z111" s="327"/>
      <c r="AA111" s="327"/>
      <c r="AB111" s="327"/>
      <c r="AC111" s="327"/>
      <c r="AD111" s="327"/>
      <c r="AE111" s="327"/>
      <c r="AF111" s="327"/>
      <c r="AG111" s="327"/>
      <c r="AH111" s="327"/>
      <c r="AI111" s="327"/>
      <c r="AJ111" s="327"/>
      <c r="AK111" s="327"/>
      <c r="AL111" s="327"/>
      <c r="AM111" s="327"/>
      <c r="AN111" s="327"/>
      <c r="AO111" s="327"/>
      <c r="AP111" s="327"/>
      <c r="AQ111" s="327"/>
      <c r="AR111" s="327"/>
      <c r="AS111" s="327"/>
      <c r="AT111" s="327"/>
    </row>
    <row r="112" spans="2:46" ht="64.5" customHeight="1" x14ac:dyDescent="0.35">
      <c r="B112" s="322" t="s">
        <v>29</v>
      </c>
      <c r="C112" s="323"/>
      <c r="D112" s="323"/>
      <c r="E112" s="323"/>
      <c r="F112" s="323"/>
      <c r="G112" s="323"/>
      <c r="H112" s="323"/>
      <c r="I112" s="323"/>
      <c r="J112" s="323"/>
      <c r="K112" s="323"/>
      <c r="L112" s="323"/>
      <c r="M112" s="323"/>
      <c r="N112" s="113" t="s">
        <v>19</v>
      </c>
      <c r="O112" s="134">
        <v>0</v>
      </c>
      <c r="P112" s="319"/>
      <c r="Q112" s="320"/>
      <c r="R112" s="321"/>
      <c r="S112" s="101"/>
      <c r="T112" s="19"/>
      <c r="W112" s="58"/>
      <c r="X112" s="58"/>
      <c r="Y112" s="58"/>
      <c r="Z112" s="58"/>
      <c r="AA112" s="58"/>
      <c r="AB112" s="58"/>
      <c r="AC112" s="58"/>
      <c r="AD112" s="58"/>
      <c r="AE112" s="58"/>
      <c r="AF112" s="58"/>
      <c r="AG112" s="58"/>
      <c r="AH112" s="58"/>
      <c r="AI112" s="58"/>
      <c r="AJ112" s="58"/>
      <c r="AK112" s="58"/>
      <c r="AL112" s="58"/>
      <c r="AM112" s="58"/>
      <c r="AN112" s="58"/>
      <c r="AO112" s="58"/>
      <c r="AP112" s="58"/>
      <c r="AQ112" s="58"/>
      <c r="AR112" s="58"/>
      <c r="AS112" s="58"/>
      <c r="AT112" s="58"/>
    </row>
    <row r="113" spans="2:46" ht="61.5" customHeight="1" x14ac:dyDescent="0.35">
      <c r="B113" s="322" t="s">
        <v>28</v>
      </c>
      <c r="C113" s="323"/>
      <c r="D113" s="323"/>
      <c r="E113" s="323"/>
      <c r="F113" s="323"/>
      <c r="G113" s="323"/>
      <c r="H113" s="323"/>
      <c r="I113" s="323"/>
      <c r="J113" s="323"/>
      <c r="K113" s="323"/>
      <c r="L113" s="323"/>
      <c r="M113" s="323"/>
      <c r="N113" s="113" t="s">
        <v>19</v>
      </c>
      <c r="O113" s="134">
        <v>0</v>
      </c>
      <c r="P113" s="319"/>
      <c r="Q113" s="320"/>
      <c r="R113" s="321"/>
      <c r="S113" s="101"/>
      <c r="T113" s="19"/>
      <c r="W113" s="58"/>
      <c r="X113" s="58"/>
      <c r="Y113" s="58"/>
      <c r="Z113" s="58"/>
      <c r="AA113" s="58"/>
      <c r="AB113" s="58"/>
      <c r="AC113" s="58"/>
      <c r="AD113" s="58"/>
      <c r="AE113" s="58"/>
      <c r="AF113" s="58"/>
      <c r="AG113" s="58"/>
      <c r="AH113" s="58"/>
      <c r="AI113" s="58"/>
      <c r="AJ113" s="58"/>
      <c r="AK113" s="58"/>
      <c r="AL113" s="58"/>
      <c r="AM113" s="58"/>
      <c r="AN113" s="58"/>
      <c r="AO113" s="58"/>
      <c r="AP113" s="58"/>
      <c r="AQ113" s="58"/>
      <c r="AR113" s="58"/>
      <c r="AS113" s="58"/>
      <c r="AT113" s="58"/>
    </row>
    <row r="114" spans="2:46" ht="51.75" customHeight="1" x14ac:dyDescent="0.35">
      <c r="B114" s="322" t="s">
        <v>70</v>
      </c>
      <c r="C114" s="323"/>
      <c r="D114" s="323"/>
      <c r="E114" s="323"/>
      <c r="F114" s="323"/>
      <c r="G114" s="323"/>
      <c r="H114" s="323"/>
      <c r="I114" s="323"/>
      <c r="J114" s="323"/>
      <c r="K114" s="323"/>
      <c r="L114" s="323"/>
      <c r="M114" s="323"/>
      <c r="N114" s="102"/>
      <c r="O114" s="37" t="str">
        <f>IF(B76="NO HABILITADO","0",IF(N114="SI","100","0"))</f>
        <v>0</v>
      </c>
      <c r="P114" s="319"/>
      <c r="Q114" s="320"/>
      <c r="R114" s="321"/>
      <c r="S114" s="2"/>
      <c r="T114" s="18"/>
      <c r="W114" s="58"/>
      <c r="X114" s="58"/>
      <c r="Y114" s="58"/>
      <c r="Z114" s="58"/>
      <c r="AA114" s="58"/>
      <c r="AB114" s="58"/>
      <c r="AC114" s="58"/>
      <c r="AD114" s="58"/>
      <c r="AE114" s="58"/>
      <c r="AF114" s="58"/>
      <c r="AG114" s="58"/>
      <c r="AH114" s="58"/>
      <c r="AI114" s="58"/>
      <c r="AJ114" s="58"/>
      <c r="AK114" s="58"/>
      <c r="AL114" s="58"/>
      <c r="AM114" s="58"/>
      <c r="AN114" s="58"/>
      <c r="AO114" s="58"/>
      <c r="AP114" s="58"/>
      <c r="AQ114" s="58"/>
      <c r="AR114" s="58"/>
      <c r="AS114" s="58"/>
      <c r="AT114" s="58"/>
    </row>
    <row r="115" spans="2:46" x14ac:dyDescent="0.35">
      <c r="B115" s="324" t="s">
        <v>22</v>
      </c>
      <c r="C115" s="325"/>
      <c r="D115" s="325"/>
      <c r="E115" s="325"/>
      <c r="F115" s="325"/>
      <c r="G115" s="325"/>
      <c r="H115" s="325"/>
      <c r="I115" s="325"/>
      <c r="J115" s="325"/>
      <c r="K115" s="325"/>
      <c r="L115" s="325"/>
      <c r="M115" s="325"/>
      <c r="N115" s="325"/>
      <c r="O115" s="11">
        <f>SUM(O107:O114)</f>
        <v>0</v>
      </c>
      <c r="P115" s="319"/>
      <c r="Q115" s="320"/>
      <c r="R115" s="321"/>
      <c r="S115" s="2"/>
      <c r="T115" s="18"/>
      <c r="W115" s="58"/>
      <c r="X115" s="58"/>
      <c r="Y115" s="58"/>
      <c r="Z115" s="58"/>
      <c r="AA115" s="58"/>
      <c r="AB115" s="58"/>
      <c r="AC115" s="58"/>
      <c r="AD115" s="58"/>
      <c r="AE115" s="58"/>
      <c r="AF115" s="58"/>
      <c r="AG115" s="58"/>
      <c r="AH115" s="58"/>
      <c r="AI115" s="58"/>
      <c r="AJ115" s="58"/>
      <c r="AK115" s="58"/>
      <c r="AL115" s="58"/>
      <c r="AM115" s="58"/>
      <c r="AN115" s="58"/>
      <c r="AO115" s="58"/>
      <c r="AP115" s="58"/>
      <c r="AQ115" s="58"/>
      <c r="AR115" s="58"/>
      <c r="AS115" s="58"/>
      <c r="AT115" s="58"/>
    </row>
    <row r="116" spans="2:46" x14ac:dyDescent="0.35">
      <c r="B116" s="52"/>
      <c r="C116" s="53"/>
      <c r="D116" s="53"/>
      <c r="E116" s="53"/>
      <c r="F116" s="53"/>
      <c r="G116" s="53"/>
      <c r="H116" s="53"/>
      <c r="I116" s="53"/>
      <c r="J116" s="53"/>
      <c r="K116" s="53"/>
      <c r="L116" s="53"/>
      <c r="M116" s="53"/>
      <c r="N116" s="53"/>
      <c r="O116" s="53"/>
      <c r="P116" s="53"/>
      <c r="Q116" s="53"/>
      <c r="R116" s="53"/>
      <c r="S116" s="53"/>
      <c r="T116" s="54"/>
      <c r="W116" s="58"/>
      <c r="X116" s="58"/>
      <c r="Y116" s="58"/>
      <c r="Z116" s="58"/>
      <c r="AA116" s="58"/>
      <c r="AB116" s="58"/>
      <c r="AC116" s="58"/>
      <c r="AD116" s="58"/>
      <c r="AE116" s="58"/>
      <c r="AF116" s="58"/>
      <c r="AG116" s="58"/>
      <c r="AH116" s="58"/>
      <c r="AI116" s="58"/>
      <c r="AJ116" s="58"/>
      <c r="AK116" s="58"/>
      <c r="AL116" s="58"/>
      <c r="AM116" s="58"/>
      <c r="AN116" s="58"/>
      <c r="AO116" s="58"/>
      <c r="AP116" s="58"/>
      <c r="AQ116" s="58"/>
      <c r="AR116" s="58"/>
      <c r="AS116" s="58"/>
      <c r="AT116" s="58"/>
    </row>
    <row r="117" spans="2:46" x14ac:dyDescent="0.35">
      <c r="B117" s="52"/>
      <c r="C117" s="53"/>
      <c r="D117" s="53"/>
      <c r="E117" s="53"/>
      <c r="F117" s="53"/>
      <c r="G117" s="53"/>
      <c r="H117" s="53"/>
      <c r="I117" s="53"/>
      <c r="J117" s="53"/>
      <c r="K117" s="53"/>
      <c r="L117" s="53"/>
      <c r="M117" s="53"/>
      <c r="N117" s="53"/>
      <c r="O117" s="53"/>
      <c r="P117" s="53"/>
      <c r="Q117" s="53"/>
      <c r="R117" s="53"/>
      <c r="S117" s="53"/>
      <c r="T117" s="54"/>
      <c r="W117" s="58"/>
      <c r="X117" s="58"/>
      <c r="Y117" s="58"/>
      <c r="Z117" s="58"/>
      <c r="AA117" s="58"/>
      <c r="AB117" s="58"/>
      <c r="AC117" s="58"/>
      <c r="AD117" s="58"/>
      <c r="AE117" s="58"/>
      <c r="AF117" s="58"/>
      <c r="AG117" s="58"/>
      <c r="AH117" s="58"/>
      <c r="AI117" s="58"/>
      <c r="AJ117" s="58"/>
      <c r="AK117" s="58"/>
      <c r="AL117" s="58"/>
      <c r="AM117" s="58"/>
      <c r="AN117" s="58"/>
      <c r="AO117" s="58"/>
      <c r="AP117" s="58"/>
      <c r="AQ117" s="58"/>
      <c r="AR117" s="58"/>
      <c r="AS117" s="58"/>
      <c r="AT117" s="58"/>
    </row>
    <row r="118" spans="2:46" x14ac:dyDescent="0.35">
      <c r="B118" s="52"/>
      <c r="C118" s="53"/>
      <c r="D118" s="53"/>
      <c r="E118" s="53"/>
      <c r="F118" s="53"/>
      <c r="G118" s="53"/>
      <c r="H118" s="53"/>
      <c r="I118" s="53"/>
      <c r="J118" s="53"/>
      <c r="K118" s="53"/>
      <c r="L118" s="53"/>
      <c r="M118" s="53"/>
      <c r="N118" s="53"/>
      <c r="O118" s="53"/>
      <c r="P118" s="53"/>
      <c r="Q118" s="53"/>
      <c r="R118" s="53"/>
      <c r="S118" s="53"/>
      <c r="T118" s="54"/>
      <c r="W118" s="58"/>
      <c r="X118" s="58"/>
      <c r="Y118" s="58"/>
      <c r="Z118" s="58"/>
      <c r="AA118" s="58"/>
      <c r="AB118" s="58"/>
      <c r="AC118" s="58"/>
      <c r="AD118" s="58"/>
      <c r="AE118" s="58"/>
      <c r="AF118" s="58"/>
      <c r="AG118" s="58"/>
      <c r="AH118" s="58"/>
      <c r="AI118" s="58"/>
      <c r="AJ118" s="58"/>
      <c r="AK118" s="58"/>
      <c r="AL118" s="58"/>
      <c r="AM118" s="58"/>
      <c r="AN118" s="58"/>
      <c r="AO118" s="58"/>
      <c r="AP118" s="58"/>
      <c r="AQ118" s="58"/>
      <c r="AR118" s="58"/>
      <c r="AS118" s="58"/>
      <c r="AT118" s="58"/>
    </row>
    <row r="119" spans="2:46" x14ac:dyDescent="0.35">
      <c r="B119" s="52"/>
      <c r="C119" s="53"/>
      <c r="D119" s="53"/>
      <c r="E119" s="53"/>
      <c r="F119" s="53"/>
      <c r="G119" s="53"/>
      <c r="H119" s="53"/>
      <c r="I119" s="53"/>
      <c r="J119" s="53"/>
      <c r="K119" s="53"/>
      <c r="L119" s="53"/>
      <c r="M119" s="53"/>
      <c r="N119" s="53"/>
      <c r="O119" s="53"/>
      <c r="P119" s="53"/>
      <c r="Q119" s="53"/>
      <c r="R119" s="53"/>
      <c r="S119" s="53"/>
      <c r="T119" s="54"/>
      <c r="W119" s="58"/>
      <c r="X119" s="58"/>
      <c r="Y119" s="58"/>
      <c r="Z119" s="58"/>
      <c r="AA119" s="58"/>
      <c r="AB119" s="58"/>
      <c r="AC119" s="58"/>
      <c r="AD119" s="58"/>
      <c r="AE119" s="58"/>
      <c r="AF119" s="58"/>
      <c r="AG119" s="58"/>
      <c r="AH119" s="58"/>
      <c r="AI119" s="58"/>
      <c r="AJ119" s="58"/>
      <c r="AK119" s="58"/>
      <c r="AL119" s="58"/>
      <c r="AM119" s="58"/>
      <c r="AN119" s="58"/>
      <c r="AO119" s="58"/>
      <c r="AP119" s="58"/>
      <c r="AQ119" s="58"/>
      <c r="AR119" s="58"/>
      <c r="AS119" s="58"/>
      <c r="AT119" s="58"/>
    </row>
    <row r="120" spans="2:46" x14ac:dyDescent="0.35">
      <c r="B120" s="52"/>
      <c r="C120" s="53"/>
      <c r="D120" s="53"/>
      <c r="E120" s="53"/>
      <c r="F120" s="53"/>
      <c r="G120" s="53"/>
      <c r="H120" s="53"/>
      <c r="I120" s="53"/>
      <c r="J120" s="53"/>
      <c r="K120" s="53"/>
      <c r="L120" s="53"/>
      <c r="M120" s="53"/>
      <c r="N120" s="53"/>
      <c r="O120" s="53"/>
      <c r="P120" s="53"/>
      <c r="Q120" s="53"/>
      <c r="R120" s="53"/>
      <c r="S120" s="53"/>
      <c r="T120" s="54"/>
      <c r="W120" s="58"/>
      <c r="X120" s="58"/>
      <c r="Y120" s="58"/>
      <c r="Z120" s="58"/>
      <c r="AA120" s="58"/>
      <c r="AB120" s="58"/>
      <c r="AC120" s="58"/>
      <c r="AD120" s="58"/>
      <c r="AE120" s="58"/>
      <c r="AF120" s="58"/>
      <c r="AG120" s="58"/>
      <c r="AH120" s="58"/>
      <c r="AI120" s="58"/>
      <c r="AJ120" s="58"/>
      <c r="AK120" s="58"/>
      <c r="AL120" s="58"/>
      <c r="AM120" s="58"/>
      <c r="AN120" s="58"/>
      <c r="AO120" s="58"/>
      <c r="AP120" s="58"/>
      <c r="AQ120" s="58"/>
      <c r="AR120" s="58"/>
      <c r="AS120" s="58"/>
      <c r="AT120" s="58"/>
    </row>
    <row r="121" spans="2:46" x14ac:dyDescent="0.35">
      <c r="B121" s="52"/>
      <c r="C121" s="53"/>
      <c r="D121" s="53"/>
      <c r="E121" s="53"/>
      <c r="F121" s="53"/>
      <c r="G121" s="53"/>
      <c r="H121" s="53"/>
      <c r="I121" s="53"/>
      <c r="J121" s="53"/>
      <c r="K121" s="53"/>
      <c r="L121" s="53"/>
      <c r="M121" s="53"/>
      <c r="N121" s="53"/>
      <c r="O121" s="53"/>
      <c r="P121" s="53"/>
      <c r="Q121" s="53"/>
      <c r="R121" s="53"/>
      <c r="S121" s="53"/>
      <c r="T121" s="54"/>
      <c r="W121" s="58"/>
      <c r="X121" s="58"/>
      <c r="Y121" s="58"/>
      <c r="Z121" s="58"/>
      <c r="AA121" s="58"/>
      <c r="AB121" s="58"/>
      <c r="AC121" s="58"/>
      <c r="AD121" s="58"/>
      <c r="AE121" s="58"/>
      <c r="AF121" s="58"/>
      <c r="AG121" s="58"/>
      <c r="AH121" s="58"/>
      <c r="AI121" s="58"/>
      <c r="AJ121" s="58"/>
      <c r="AK121" s="58"/>
      <c r="AL121" s="58"/>
      <c r="AM121" s="58"/>
      <c r="AN121" s="58"/>
      <c r="AO121" s="58"/>
      <c r="AP121" s="58"/>
      <c r="AQ121" s="58"/>
      <c r="AR121" s="58"/>
      <c r="AS121" s="58"/>
      <c r="AT121" s="58"/>
    </row>
    <row r="122" spans="2:46" x14ac:dyDescent="0.35">
      <c r="B122" s="52"/>
      <c r="C122" s="53"/>
      <c r="D122" s="53"/>
      <c r="E122" s="53"/>
      <c r="F122" s="53"/>
      <c r="G122" s="53"/>
      <c r="H122" s="53"/>
      <c r="I122" s="53"/>
      <c r="J122" s="53"/>
      <c r="K122" s="53"/>
      <c r="L122" s="53"/>
      <c r="M122" s="53"/>
      <c r="N122" s="53"/>
      <c r="O122" s="53"/>
      <c r="P122" s="53"/>
      <c r="Q122" s="53"/>
      <c r="R122" s="53"/>
      <c r="S122" s="53"/>
      <c r="T122" s="54"/>
      <c r="W122" s="58"/>
      <c r="X122" s="58"/>
      <c r="Y122" s="58"/>
      <c r="Z122" s="58"/>
      <c r="AA122" s="58"/>
      <c r="AB122" s="58"/>
      <c r="AC122" s="58"/>
      <c r="AD122" s="58"/>
      <c r="AE122" s="58"/>
      <c r="AF122" s="58"/>
      <c r="AG122" s="58"/>
      <c r="AH122" s="58"/>
      <c r="AI122" s="58"/>
      <c r="AJ122" s="58"/>
      <c r="AK122" s="58"/>
      <c r="AL122" s="58"/>
      <c r="AM122" s="58"/>
      <c r="AN122" s="58"/>
      <c r="AO122" s="58"/>
      <c r="AP122" s="58"/>
      <c r="AQ122" s="58"/>
      <c r="AR122" s="58"/>
      <c r="AS122" s="58"/>
      <c r="AT122" s="58"/>
    </row>
    <row r="123" spans="2:46" x14ac:dyDescent="0.35">
      <c r="B123" s="52"/>
      <c r="C123" s="53"/>
      <c r="D123" s="53"/>
      <c r="E123" s="53"/>
      <c r="F123" s="53"/>
      <c r="G123" s="53"/>
      <c r="H123" s="53"/>
      <c r="I123" s="53"/>
      <c r="J123" s="53"/>
      <c r="K123" s="53"/>
      <c r="L123" s="53"/>
      <c r="M123" s="53"/>
      <c r="N123" s="53"/>
      <c r="O123" s="53"/>
      <c r="P123" s="53"/>
      <c r="Q123" s="53"/>
      <c r="R123" s="53"/>
      <c r="S123" s="53"/>
      <c r="T123" s="54"/>
      <c r="W123" s="58"/>
      <c r="X123" s="58"/>
      <c r="Y123" s="58"/>
      <c r="Z123" s="58"/>
      <c r="AA123" s="58"/>
      <c r="AB123" s="58"/>
      <c r="AC123" s="58"/>
      <c r="AD123" s="58"/>
      <c r="AE123" s="58"/>
      <c r="AF123" s="58"/>
      <c r="AG123" s="58"/>
      <c r="AH123" s="58"/>
      <c r="AI123" s="58"/>
      <c r="AJ123" s="58"/>
      <c r="AK123" s="58"/>
      <c r="AL123" s="58"/>
      <c r="AM123" s="58"/>
      <c r="AN123" s="58"/>
      <c r="AO123" s="58"/>
      <c r="AP123" s="58"/>
      <c r="AQ123" s="58"/>
      <c r="AR123" s="58"/>
      <c r="AS123" s="58"/>
      <c r="AT123" s="58"/>
    </row>
    <row r="124" spans="2:46" x14ac:dyDescent="0.35">
      <c r="B124" s="52"/>
      <c r="C124" s="53"/>
      <c r="D124" s="53"/>
      <c r="E124" s="53"/>
      <c r="F124" s="53"/>
      <c r="G124" s="53"/>
      <c r="H124" s="53"/>
      <c r="I124" s="53"/>
      <c r="J124" s="53"/>
      <c r="K124" s="53"/>
      <c r="L124" s="53"/>
      <c r="M124" s="53"/>
      <c r="N124" s="53"/>
      <c r="O124" s="53"/>
      <c r="P124" s="53"/>
      <c r="Q124" s="53"/>
      <c r="R124" s="53"/>
      <c r="S124" s="53"/>
      <c r="T124" s="54"/>
      <c r="W124" s="58"/>
      <c r="X124" s="58"/>
      <c r="Y124" s="58"/>
      <c r="Z124" s="58"/>
      <c r="AA124" s="58"/>
      <c r="AB124" s="58"/>
      <c r="AC124" s="58"/>
      <c r="AD124" s="58"/>
      <c r="AE124" s="58"/>
      <c r="AF124" s="58"/>
      <c r="AG124" s="58"/>
      <c r="AH124" s="58"/>
      <c r="AI124" s="58"/>
      <c r="AJ124" s="58"/>
      <c r="AK124" s="58"/>
      <c r="AL124" s="58"/>
      <c r="AM124" s="58"/>
      <c r="AN124" s="58"/>
      <c r="AO124" s="58"/>
      <c r="AP124" s="58"/>
      <c r="AQ124" s="58"/>
      <c r="AR124" s="58"/>
      <c r="AS124" s="58"/>
      <c r="AT124" s="58"/>
    </row>
    <row r="125" spans="2:46" x14ac:dyDescent="0.35">
      <c r="B125" s="52"/>
      <c r="C125" s="53"/>
      <c r="D125" s="53"/>
      <c r="E125" s="53"/>
      <c r="F125" s="53"/>
      <c r="G125" s="53"/>
      <c r="H125" s="53"/>
      <c r="I125" s="53"/>
      <c r="J125" s="53"/>
      <c r="K125" s="53"/>
      <c r="L125" s="53"/>
      <c r="M125" s="53"/>
      <c r="N125" s="53"/>
      <c r="O125" s="53"/>
      <c r="P125" s="53"/>
      <c r="Q125" s="53"/>
      <c r="R125" s="53"/>
      <c r="S125" s="53"/>
      <c r="T125" s="54"/>
      <c r="W125" s="58"/>
      <c r="X125" s="58"/>
      <c r="Y125" s="58"/>
      <c r="Z125" s="58"/>
      <c r="AA125" s="58"/>
      <c r="AB125" s="58"/>
      <c r="AC125" s="58"/>
      <c r="AD125" s="58"/>
      <c r="AE125" s="58"/>
      <c r="AF125" s="58"/>
      <c r="AG125" s="58"/>
      <c r="AH125" s="58"/>
      <c r="AI125" s="58"/>
      <c r="AJ125" s="58"/>
      <c r="AK125" s="58"/>
      <c r="AL125" s="58"/>
      <c r="AM125" s="58"/>
      <c r="AN125" s="58"/>
      <c r="AO125" s="58"/>
      <c r="AP125" s="58"/>
      <c r="AQ125" s="58"/>
      <c r="AR125" s="58"/>
      <c r="AS125" s="58"/>
      <c r="AT125" s="58"/>
    </row>
    <row r="126" spans="2:46" x14ac:dyDescent="0.35">
      <c r="B126" s="52"/>
      <c r="C126" s="53"/>
      <c r="D126" s="53"/>
      <c r="E126" s="53"/>
      <c r="F126" s="53"/>
      <c r="G126" s="53"/>
      <c r="H126" s="53"/>
      <c r="I126" s="53"/>
      <c r="J126" s="53"/>
      <c r="K126" s="53"/>
      <c r="L126" s="53"/>
      <c r="M126" s="53"/>
      <c r="N126" s="53"/>
      <c r="O126" s="53"/>
      <c r="P126" s="53"/>
      <c r="Q126" s="53"/>
      <c r="R126" s="53"/>
      <c r="S126" s="53"/>
      <c r="T126" s="54"/>
      <c r="W126" s="58"/>
      <c r="X126" s="58"/>
      <c r="Y126" s="58"/>
      <c r="Z126" s="58"/>
      <c r="AA126" s="58"/>
      <c r="AB126" s="58"/>
      <c r="AC126" s="58"/>
      <c r="AD126" s="58"/>
      <c r="AE126" s="58"/>
      <c r="AF126" s="58"/>
      <c r="AG126" s="58"/>
      <c r="AH126" s="58"/>
      <c r="AI126" s="58"/>
      <c r="AJ126" s="58"/>
      <c r="AK126" s="58"/>
      <c r="AL126" s="58"/>
      <c r="AM126" s="58"/>
      <c r="AN126" s="58"/>
      <c r="AO126" s="58"/>
      <c r="AP126" s="58"/>
      <c r="AQ126" s="58"/>
      <c r="AR126" s="58"/>
      <c r="AS126" s="58"/>
      <c r="AT126" s="58"/>
    </row>
    <row r="127" spans="2:46" x14ac:dyDescent="0.35">
      <c r="B127" s="52"/>
      <c r="C127" s="373" t="s">
        <v>23</v>
      </c>
      <c r="D127" s="373"/>
      <c r="E127" s="58"/>
      <c r="F127" s="58"/>
      <c r="G127" s="58"/>
      <c r="H127" s="53"/>
      <c r="I127" s="53"/>
      <c r="J127" s="53"/>
      <c r="K127" s="53"/>
      <c r="L127" s="53"/>
      <c r="M127" s="53"/>
      <c r="N127" s="53"/>
      <c r="O127" s="53"/>
      <c r="P127" s="53"/>
      <c r="Q127" s="53"/>
      <c r="R127" s="53"/>
      <c r="S127" s="53"/>
      <c r="T127" s="54"/>
    </row>
    <row r="128" spans="2:46" x14ac:dyDescent="0.35">
      <c r="B128" s="52"/>
      <c r="C128" s="44" t="s">
        <v>24</v>
      </c>
      <c r="D128" s="44" t="s">
        <v>25</v>
      </c>
      <c r="E128" s="13"/>
      <c r="F128" s="14"/>
      <c r="G128" s="14"/>
      <c r="H128" s="93"/>
      <c r="I128" s="53"/>
      <c r="J128" s="53"/>
      <c r="K128" s="53"/>
      <c r="L128" s="53"/>
      <c r="M128" s="53"/>
      <c r="N128" s="53"/>
      <c r="O128" s="53"/>
      <c r="P128" s="53"/>
      <c r="Q128" s="53"/>
      <c r="R128" s="53"/>
      <c r="S128" s="53"/>
      <c r="T128" s="54"/>
    </row>
    <row r="129" spans="2:20" x14ac:dyDescent="0.35">
      <c r="B129" s="52"/>
      <c r="C129" s="44">
        <v>1997</v>
      </c>
      <c r="D129" s="8">
        <v>172005</v>
      </c>
      <c r="E129" s="13"/>
      <c r="F129" s="14"/>
      <c r="G129" s="14"/>
      <c r="H129" s="14"/>
      <c r="I129" s="53"/>
      <c r="J129" s="53"/>
      <c r="K129" s="53"/>
      <c r="L129" s="53"/>
      <c r="M129" s="53"/>
      <c r="N129" s="53"/>
      <c r="O129" s="53"/>
      <c r="P129" s="53"/>
      <c r="Q129" s="53"/>
      <c r="R129" s="53"/>
      <c r="S129" s="53"/>
      <c r="T129" s="54"/>
    </row>
    <row r="130" spans="2:20" x14ac:dyDescent="0.35">
      <c r="B130" s="52"/>
      <c r="C130" s="44">
        <v>1998</v>
      </c>
      <c r="D130" s="8">
        <v>203826</v>
      </c>
      <c r="E130" s="13"/>
      <c r="F130" s="53"/>
      <c r="G130" s="28"/>
      <c r="H130" s="15"/>
      <c r="I130" s="53"/>
      <c r="J130" s="53"/>
      <c r="K130" s="53"/>
      <c r="L130" s="53"/>
      <c r="M130" s="53"/>
      <c r="N130" s="53"/>
      <c r="O130" s="53"/>
      <c r="P130" s="53"/>
      <c r="Q130" s="53"/>
      <c r="R130" s="53"/>
      <c r="S130" s="53"/>
      <c r="T130" s="54"/>
    </row>
    <row r="131" spans="2:20" x14ac:dyDescent="0.35">
      <c r="B131" s="52"/>
      <c r="C131" s="44">
        <v>1999</v>
      </c>
      <c r="D131" s="8">
        <v>236460</v>
      </c>
      <c r="E131" s="13"/>
      <c r="F131" s="14"/>
      <c r="G131" s="28"/>
      <c r="H131" s="15"/>
      <c r="I131" s="53"/>
      <c r="J131" s="53"/>
      <c r="K131" s="53"/>
      <c r="L131" s="53"/>
      <c r="M131" s="53"/>
      <c r="N131" s="53"/>
      <c r="O131" s="53"/>
      <c r="P131" s="53"/>
      <c r="Q131" s="53"/>
      <c r="R131" s="53"/>
      <c r="S131" s="53"/>
      <c r="T131" s="54"/>
    </row>
    <row r="132" spans="2:20" x14ac:dyDescent="0.35">
      <c r="B132" s="52"/>
      <c r="C132" s="44">
        <v>2000</v>
      </c>
      <c r="D132" s="8">
        <v>260100</v>
      </c>
      <c r="E132" s="13"/>
      <c r="F132" s="14"/>
      <c r="G132" s="28"/>
      <c r="H132" s="15"/>
      <c r="I132" s="53"/>
      <c r="J132" s="53"/>
      <c r="K132" s="53"/>
      <c r="L132" s="53"/>
      <c r="M132" s="53"/>
      <c r="N132" s="53"/>
      <c r="O132" s="53"/>
      <c r="P132" s="53"/>
      <c r="Q132" s="53"/>
      <c r="R132" s="53"/>
      <c r="S132" s="53"/>
      <c r="T132" s="54"/>
    </row>
    <row r="133" spans="2:20" x14ac:dyDescent="0.35">
      <c r="B133" s="52"/>
      <c r="C133" s="44">
        <v>2001</v>
      </c>
      <c r="D133" s="8">
        <v>286000</v>
      </c>
      <c r="E133" s="13"/>
      <c r="F133" s="14"/>
      <c r="G133" s="28"/>
      <c r="H133" s="15"/>
      <c r="I133" s="53"/>
      <c r="J133" s="53"/>
      <c r="K133" s="53"/>
      <c r="L133" s="53"/>
      <c r="M133" s="53"/>
      <c r="N133" s="2"/>
      <c r="O133" s="53"/>
      <c r="P133" s="53"/>
      <c r="Q133" s="53"/>
      <c r="R133" s="53"/>
      <c r="S133" s="53"/>
      <c r="T133" s="54"/>
    </row>
    <row r="134" spans="2:20" x14ac:dyDescent="0.35">
      <c r="B134" s="52"/>
      <c r="C134" s="44">
        <v>2002</v>
      </c>
      <c r="D134" s="8">
        <v>309000</v>
      </c>
      <c r="E134" s="13"/>
      <c r="F134" s="14"/>
      <c r="G134" s="14"/>
      <c r="H134" s="14"/>
      <c r="I134" s="53"/>
      <c r="J134" s="53"/>
      <c r="K134" s="53"/>
      <c r="L134" s="53"/>
      <c r="M134" s="53"/>
      <c r="N134" s="2"/>
      <c r="O134" s="53"/>
      <c r="P134" s="53"/>
      <c r="Q134" s="53"/>
      <c r="R134" s="53"/>
      <c r="S134" s="53"/>
      <c r="T134" s="54"/>
    </row>
    <row r="135" spans="2:20" x14ac:dyDescent="0.35">
      <c r="B135" s="52"/>
      <c r="C135" s="44">
        <v>2003</v>
      </c>
      <c r="D135" s="8">
        <v>332000</v>
      </c>
      <c r="E135" s="13"/>
      <c r="F135" s="14"/>
      <c r="G135" s="14"/>
      <c r="H135" s="14"/>
      <c r="I135" s="53"/>
      <c r="J135" s="53"/>
      <c r="K135" s="53"/>
      <c r="L135" s="53"/>
      <c r="M135" s="53"/>
      <c r="N135" s="2"/>
      <c r="O135" s="53"/>
      <c r="P135" s="53"/>
      <c r="Q135" s="53"/>
      <c r="R135" s="53"/>
      <c r="S135" s="53"/>
      <c r="T135" s="54"/>
    </row>
    <row r="136" spans="2:20" x14ac:dyDescent="0.35">
      <c r="B136" s="52"/>
      <c r="C136" s="44">
        <v>2004</v>
      </c>
      <c r="D136" s="8">
        <v>358000</v>
      </c>
      <c r="E136" s="13"/>
      <c r="F136" s="14"/>
      <c r="G136" s="14"/>
      <c r="H136" s="14"/>
      <c r="I136" s="53"/>
      <c r="J136" s="53"/>
      <c r="K136" s="53"/>
      <c r="L136" s="53"/>
      <c r="M136" s="53"/>
      <c r="N136" s="2"/>
      <c r="O136" s="53"/>
      <c r="P136" s="53"/>
      <c r="Q136" s="53"/>
      <c r="R136" s="53"/>
      <c r="S136" s="53"/>
      <c r="T136" s="54"/>
    </row>
    <row r="137" spans="2:20" x14ac:dyDescent="0.35">
      <c r="B137" s="52"/>
      <c r="C137" s="44">
        <v>2005</v>
      </c>
      <c r="D137" s="8">
        <v>381500</v>
      </c>
      <c r="E137" s="13"/>
      <c r="F137" s="14"/>
      <c r="G137" s="14"/>
      <c r="H137" s="14"/>
      <c r="I137" s="53"/>
      <c r="J137" s="53"/>
      <c r="K137" s="53"/>
      <c r="L137" s="53"/>
      <c r="M137" s="53"/>
      <c r="N137" s="2"/>
      <c r="O137" s="53"/>
      <c r="P137" s="53"/>
      <c r="Q137" s="53"/>
      <c r="R137" s="53"/>
      <c r="S137" s="53"/>
      <c r="T137" s="54"/>
    </row>
    <row r="138" spans="2:20" x14ac:dyDescent="0.35">
      <c r="B138" s="52"/>
      <c r="C138" s="44">
        <v>2006</v>
      </c>
      <c r="D138" s="8">
        <v>408000</v>
      </c>
      <c r="E138" s="13"/>
      <c r="F138" s="13"/>
      <c r="G138" s="14"/>
      <c r="H138" s="14"/>
      <c r="I138" s="53"/>
      <c r="J138" s="53"/>
      <c r="K138" s="53"/>
      <c r="L138" s="53"/>
      <c r="M138" s="53"/>
      <c r="N138" s="2"/>
      <c r="O138" s="53"/>
      <c r="P138" s="53"/>
      <c r="Q138" s="53"/>
      <c r="R138" s="53"/>
      <c r="S138" s="53"/>
      <c r="T138" s="54"/>
    </row>
    <row r="139" spans="2:20" x14ac:dyDescent="0.35">
      <c r="B139" s="52"/>
      <c r="C139" s="44">
        <v>2007</v>
      </c>
      <c r="D139" s="8">
        <v>433700</v>
      </c>
      <c r="E139" s="13"/>
      <c r="F139" s="13"/>
      <c r="G139" s="13"/>
      <c r="H139" s="53"/>
      <c r="I139" s="53"/>
      <c r="J139" s="53"/>
      <c r="K139" s="53"/>
      <c r="L139" s="53"/>
      <c r="M139" s="53"/>
      <c r="N139" s="53"/>
      <c r="O139" s="53"/>
      <c r="P139" s="53"/>
      <c r="Q139" s="53"/>
      <c r="R139" s="53"/>
      <c r="S139" s="53"/>
      <c r="T139" s="54"/>
    </row>
    <row r="140" spans="2:20" x14ac:dyDescent="0.35">
      <c r="B140" s="52"/>
      <c r="C140" s="44">
        <v>2008</v>
      </c>
      <c r="D140" s="8">
        <v>461500</v>
      </c>
      <c r="E140" s="13"/>
      <c r="F140" s="13"/>
      <c r="G140" s="13"/>
      <c r="H140" s="53"/>
      <c r="I140" s="53"/>
      <c r="J140" s="53"/>
      <c r="K140" s="53"/>
      <c r="L140" s="53"/>
      <c r="M140" s="53"/>
      <c r="N140" s="53"/>
      <c r="O140" s="53"/>
      <c r="P140" s="53"/>
      <c r="Q140" s="53"/>
      <c r="R140" s="53"/>
      <c r="S140" s="53"/>
      <c r="T140" s="54"/>
    </row>
    <row r="141" spans="2:20" x14ac:dyDescent="0.35">
      <c r="B141" s="52"/>
      <c r="C141" s="44">
        <v>2009</v>
      </c>
      <c r="D141" s="8">
        <v>496900</v>
      </c>
      <c r="E141" s="58"/>
      <c r="F141" s="58"/>
      <c r="G141" s="58"/>
      <c r="H141" s="53"/>
      <c r="I141" s="53"/>
      <c r="J141" s="53"/>
      <c r="K141" s="53"/>
      <c r="L141" s="53"/>
      <c r="M141" s="53"/>
      <c r="N141" s="53"/>
      <c r="O141" s="53"/>
      <c r="P141" s="53"/>
      <c r="Q141" s="53"/>
      <c r="R141" s="53"/>
      <c r="S141" s="53"/>
      <c r="T141" s="54"/>
    </row>
    <row r="142" spans="2:20" x14ac:dyDescent="0.35">
      <c r="B142" s="52"/>
      <c r="C142" s="44">
        <v>2010</v>
      </c>
      <c r="D142" s="8">
        <v>515000</v>
      </c>
      <c r="E142" s="58"/>
      <c r="F142" s="58"/>
      <c r="G142" s="58"/>
      <c r="H142" s="53"/>
      <c r="I142" s="53"/>
      <c r="J142" s="53"/>
      <c r="K142" s="53"/>
      <c r="L142" s="53"/>
      <c r="M142" s="53"/>
      <c r="N142" s="53"/>
      <c r="O142" s="53"/>
      <c r="P142" s="53"/>
      <c r="Q142" s="53"/>
      <c r="R142" s="53"/>
      <c r="S142" s="53"/>
      <c r="T142" s="54"/>
    </row>
    <row r="143" spans="2:20" x14ac:dyDescent="0.35">
      <c r="B143" s="52"/>
      <c r="C143" s="44">
        <v>2011</v>
      </c>
      <c r="D143" s="8">
        <v>535600</v>
      </c>
      <c r="E143" s="58"/>
      <c r="F143" s="58"/>
      <c r="G143" s="58"/>
      <c r="H143" s="53"/>
      <c r="I143" s="53"/>
      <c r="J143" s="53"/>
      <c r="K143" s="53"/>
      <c r="L143" s="53"/>
      <c r="M143" s="53"/>
      <c r="N143" s="53"/>
      <c r="O143" s="53"/>
      <c r="P143" s="53"/>
      <c r="Q143" s="53"/>
      <c r="R143" s="53"/>
      <c r="S143" s="53"/>
      <c r="T143" s="54"/>
    </row>
    <row r="144" spans="2:20" x14ac:dyDescent="0.35">
      <c r="B144" s="52"/>
      <c r="C144" s="44">
        <v>2012</v>
      </c>
      <c r="D144" s="8">
        <v>566700</v>
      </c>
      <c r="E144" s="58"/>
      <c r="F144" s="58"/>
      <c r="G144" s="58"/>
      <c r="H144" s="53"/>
      <c r="I144" s="53"/>
      <c r="J144" s="53"/>
      <c r="K144" s="53"/>
      <c r="L144" s="53"/>
      <c r="M144" s="53"/>
      <c r="N144" s="53"/>
      <c r="O144" s="53"/>
      <c r="P144" s="53"/>
      <c r="Q144" s="53"/>
      <c r="R144" s="53"/>
      <c r="S144" s="53"/>
      <c r="T144" s="54"/>
    </row>
    <row r="145" spans="2:20" x14ac:dyDescent="0.35">
      <c r="B145" s="52"/>
      <c r="C145" s="44">
        <v>2013</v>
      </c>
      <c r="D145" s="8">
        <v>589500</v>
      </c>
      <c r="E145" s="58"/>
      <c r="F145" s="58"/>
      <c r="G145" s="58"/>
      <c r="H145" s="53"/>
      <c r="I145" s="53"/>
      <c r="J145" s="53"/>
      <c r="K145" s="53"/>
      <c r="L145" s="53"/>
      <c r="M145" s="53"/>
      <c r="N145" s="53"/>
      <c r="O145" s="53"/>
      <c r="P145" s="53"/>
      <c r="Q145" s="53"/>
      <c r="R145" s="53"/>
      <c r="S145" s="53"/>
      <c r="T145" s="54"/>
    </row>
    <row r="146" spans="2:20" x14ac:dyDescent="0.35">
      <c r="B146" s="52"/>
      <c r="C146" s="44">
        <v>2014</v>
      </c>
      <c r="D146" s="8">
        <v>616000</v>
      </c>
      <c r="E146" s="53"/>
      <c r="F146" s="53"/>
      <c r="G146" s="53"/>
      <c r="H146" s="53"/>
      <c r="I146" s="53"/>
      <c r="J146" s="53"/>
      <c r="K146" s="53"/>
      <c r="L146" s="53"/>
      <c r="M146" s="53"/>
      <c r="N146" s="53"/>
      <c r="O146" s="53"/>
      <c r="P146" s="53"/>
      <c r="Q146" s="53"/>
      <c r="R146" s="53"/>
      <c r="S146" s="53"/>
      <c r="T146" s="54"/>
    </row>
    <row r="147" spans="2:20" x14ac:dyDescent="0.35">
      <c r="B147" s="52"/>
      <c r="C147" s="44">
        <v>2015</v>
      </c>
      <c r="D147" s="8">
        <v>644350</v>
      </c>
      <c r="E147" s="53"/>
      <c r="F147" s="53"/>
      <c r="G147" s="53"/>
      <c r="H147" s="53"/>
      <c r="I147" s="53"/>
      <c r="J147" s="53"/>
      <c r="K147" s="53"/>
      <c r="L147" s="53"/>
      <c r="M147" s="53"/>
      <c r="N147" s="53"/>
      <c r="O147" s="53"/>
      <c r="P147" s="53"/>
      <c r="Q147" s="53"/>
      <c r="R147" s="53"/>
      <c r="S147" s="53"/>
      <c r="T147" s="54"/>
    </row>
    <row r="148" spans="2:20" x14ac:dyDescent="0.35">
      <c r="B148" s="52"/>
      <c r="C148" s="44">
        <v>2016</v>
      </c>
      <c r="D148" s="8">
        <v>689455</v>
      </c>
      <c r="E148" s="53"/>
      <c r="F148" s="53"/>
      <c r="G148" s="53"/>
      <c r="H148" s="53"/>
      <c r="I148" s="53"/>
      <c r="J148" s="53"/>
      <c r="K148" s="53"/>
      <c r="L148" s="53"/>
      <c r="M148" s="53"/>
      <c r="N148" s="53"/>
      <c r="O148" s="53"/>
      <c r="P148" s="53"/>
      <c r="Q148" s="53"/>
      <c r="R148" s="53"/>
      <c r="S148" s="53"/>
      <c r="T148" s="54"/>
    </row>
    <row r="149" spans="2:20" x14ac:dyDescent="0.35">
      <c r="B149" s="52"/>
      <c r="C149" s="44">
        <v>2017</v>
      </c>
      <c r="D149" s="8">
        <v>737717</v>
      </c>
      <c r="E149" s="53"/>
      <c r="F149" s="53"/>
      <c r="G149" s="53"/>
      <c r="H149" s="53"/>
      <c r="I149" s="53"/>
      <c r="J149" s="53"/>
      <c r="K149" s="53"/>
      <c r="L149" s="53"/>
      <c r="M149" s="53"/>
      <c r="N149" s="53"/>
      <c r="O149" s="53"/>
      <c r="P149" s="53"/>
      <c r="Q149" s="53"/>
      <c r="R149" s="53"/>
      <c r="S149" s="53"/>
      <c r="T149" s="54"/>
    </row>
    <row r="150" spans="2:20" x14ac:dyDescent="0.35">
      <c r="B150" s="52"/>
      <c r="C150" s="44">
        <v>2018</v>
      </c>
      <c r="D150" s="8">
        <v>781242</v>
      </c>
      <c r="E150" s="53"/>
      <c r="F150" s="53"/>
      <c r="G150" s="53"/>
      <c r="H150" s="53"/>
      <c r="I150" s="53"/>
      <c r="J150" s="53"/>
      <c r="K150" s="53"/>
      <c r="L150" s="53"/>
      <c r="M150" s="53"/>
      <c r="N150" s="53"/>
      <c r="O150" s="53"/>
      <c r="P150" s="53"/>
      <c r="Q150" s="53"/>
      <c r="R150" s="53"/>
      <c r="S150" s="53"/>
      <c r="T150" s="54"/>
    </row>
    <row r="151" spans="2:20" ht="24" thickBot="1" x14ac:dyDescent="0.4">
      <c r="B151" s="89"/>
      <c r="C151" s="90"/>
      <c r="D151" s="90"/>
      <c r="E151" s="90"/>
      <c r="F151" s="90"/>
      <c r="G151" s="90"/>
      <c r="H151" s="90"/>
      <c r="I151" s="90"/>
      <c r="J151" s="90"/>
      <c r="K151" s="90"/>
      <c r="L151" s="90"/>
      <c r="M151" s="90"/>
      <c r="N151" s="90"/>
      <c r="O151" s="90"/>
      <c r="P151" s="90"/>
      <c r="Q151" s="90"/>
      <c r="R151" s="90"/>
      <c r="S151" s="90"/>
      <c r="T151" s="91"/>
    </row>
    <row r="152" spans="2:20" x14ac:dyDescent="0.35">
      <c r="B152" s="53"/>
      <c r="C152" s="53"/>
      <c r="D152" s="53"/>
      <c r="E152" s="53"/>
      <c r="F152" s="53"/>
      <c r="G152" s="53"/>
      <c r="H152" s="53"/>
      <c r="I152" s="53"/>
      <c r="J152" s="53"/>
      <c r="K152" s="53"/>
      <c r="L152" s="53"/>
      <c r="M152" s="53"/>
      <c r="N152" s="53"/>
      <c r="O152" s="53"/>
      <c r="P152" s="53"/>
      <c r="Q152" s="53"/>
      <c r="R152" s="53"/>
      <c r="S152" s="53"/>
      <c r="T152" s="53"/>
    </row>
    <row r="153" spans="2:20" x14ac:dyDescent="0.35">
      <c r="B153" s="53"/>
      <c r="C153" s="53"/>
      <c r="D153" s="53"/>
      <c r="E153" s="53"/>
      <c r="F153" s="53"/>
      <c r="G153" s="53"/>
      <c r="H153" s="53"/>
      <c r="I153" s="53"/>
      <c r="J153" s="53"/>
      <c r="K153" s="53"/>
      <c r="L153" s="53"/>
      <c r="M153" s="53"/>
      <c r="N153" s="53"/>
      <c r="O153" s="53"/>
      <c r="P153" s="53"/>
      <c r="Q153" s="53"/>
      <c r="R153" s="53"/>
      <c r="S153" s="53"/>
      <c r="T153" s="53"/>
    </row>
    <row r="154" spans="2:20" x14ac:dyDescent="0.35">
      <c r="B154" s="53"/>
      <c r="C154" s="53"/>
      <c r="D154" s="53"/>
      <c r="E154" s="53"/>
      <c r="F154" s="53"/>
      <c r="G154" s="53"/>
      <c r="H154" s="53"/>
      <c r="I154" s="53"/>
      <c r="J154" s="53"/>
      <c r="K154" s="53"/>
      <c r="L154" s="53"/>
      <c r="M154" s="53"/>
      <c r="N154" s="53"/>
      <c r="O154" s="53"/>
      <c r="P154" s="53"/>
      <c r="Q154" s="53"/>
      <c r="R154" s="53"/>
      <c r="S154" s="53"/>
      <c r="T154" s="53"/>
    </row>
    <row r="155" spans="2:20" x14ac:dyDescent="0.35">
      <c r="B155" s="53"/>
      <c r="C155" s="53"/>
      <c r="D155" s="53"/>
      <c r="E155" s="53"/>
      <c r="F155" s="53"/>
      <c r="G155" s="53"/>
      <c r="H155" s="53"/>
      <c r="I155" s="53"/>
      <c r="J155" s="53"/>
      <c r="K155" s="53"/>
      <c r="L155" s="53"/>
      <c r="M155" s="53"/>
      <c r="N155" s="53"/>
      <c r="O155" s="53"/>
      <c r="P155" s="53"/>
      <c r="Q155" s="53"/>
      <c r="R155" s="53"/>
      <c r="S155" s="53"/>
      <c r="T155" s="53"/>
    </row>
    <row r="156" spans="2:20" x14ac:dyDescent="0.35">
      <c r="B156" s="53"/>
      <c r="C156" s="53"/>
      <c r="D156" s="53"/>
      <c r="E156" s="53"/>
      <c r="F156" s="53"/>
      <c r="G156" s="53"/>
      <c r="H156" s="53"/>
      <c r="I156" s="53"/>
      <c r="J156" s="53"/>
      <c r="K156" s="53"/>
      <c r="L156" s="53"/>
      <c r="M156" s="53"/>
      <c r="N156" s="53"/>
      <c r="O156" s="53"/>
      <c r="P156" s="53"/>
      <c r="Q156" s="53"/>
      <c r="R156" s="53"/>
      <c r="S156" s="53"/>
      <c r="T156" s="53"/>
    </row>
  </sheetData>
  <protectedRanges>
    <protectedRange sqref="N133:N138" name="Rango1_2_1"/>
  </protectedRanges>
  <mergeCells count="158">
    <mergeCell ref="C127:D127"/>
    <mergeCell ref="B113:M113"/>
    <mergeCell ref="P113:R113"/>
    <mergeCell ref="B114:M114"/>
    <mergeCell ref="P114:R114"/>
    <mergeCell ref="B115:N115"/>
    <mergeCell ref="P115:R115"/>
    <mergeCell ref="P110:R110"/>
    <mergeCell ref="X110:AT111"/>
    <mergeCell ref="B111:M111"/>
    <mergeCell ref="P111:R111"/>
    <mergeCell ref="B112:M112"/>
    <mergeCell ref="P112:R112"/>
    <mergeCell ref="B107:J107"/>
    <mergeCell ref="K107:M107"/>
    <mergeCell ref="N107:N109"/>
    <mergeCell ref="O107:O109"/>
    <mergeCell ref="P107:R109"/>
    <mergeCell ref="B108:J108"/>
    <mergeCell ref="K108:M108"/>
    <mergeCell ref="B109:J109"/>
    <mergeCell ref="K109:M109"/>
    <mergeCell ref="S89:S90"/>
    <mergeCell ref="T89:T90"/>
    <mergeCell ref="G90:G91"/>
    <mergeCell ref="X94:AT96"/>
    <mergeCell ref="K89:K91"/>
    <mergeCell ref="L89:L91"/>
    <mergeCell ref="M89:M91"/>
    <mergeCell ref="N89:N91"/>
    <mergeCell ref="O89:O91"/>
    <mergeCell ref="P89:P91"/>
    <mergeCell ref="P84:R84"/>
    <mergeCell ref="B85:J85"/>
    <mergeCell ref="K85:N85"/>
    <mergeCell ref="C89:C91"/>
    <mergeCell ref="D89:D91"/>
    <mergeCell ref="E89:E91"/>
    <mergeCell ref="F89:F91"/>
    <mergeCell ref="H89:H91"/>
    <mergeCell ref="I89:I91"/>
    <mergeCell ref="J89:J91"/>
    <mergeCell ref="Q89:Q91"/>
    <mergeCell ref="R89:R90"/>
    <mergeCell ref="B82:D82"/>
    <mergeCell ref="F82:H82"/>
    <mergeCell ref="K82:N82"/>
    <mergeCell ref="B83:J83"/>
    <mergeCell ref="K83:N83"/>
    <mergeCell ref="B84:J84"/>
    <mergeCell ref="K84:N84"/>
    <mergeCell ref="B79:J79"/>
    <mergeCell ref="K79:N79"/>
    <mergeCell ref="B80:D80"/>
    <mergeCell ref="F80:H80"/>
    <mergeCell ref="K80:N80"/>
    <mergeCell ref="B81:D81"/>
    <mergeCell ref="F81:H81"/>
    <mergeCell ref="K81:N81"/>
    <mergeCell ref="F70:P70"/>
    <mergeCell ref="I71:J71"/>
    <mergeCell ref="L71:M71"/>
    <mergeCell ref="N71:P71"/>
    <mergeCell ref="B76:T76"/>
    <mergeCell ref="B77:T78"/>
    <mergeCell ref="F68:G68"/>
    <mergeCell ref="I68:J68"/>
    <mergeCell ref="M68:O68"/>
    <mergeCell ref="F69:G69"/>
    <mergeCell ref="I69:J69"/>
    <mergeCell ref="M69:O69"/>
    <mergeCell ref="F66:G66"/>
    <mergeCell ref="I66:J66"/>
    <mergeCell ref="M66:O66"/>
    <mergeCell ref="F67:G67"/>
    <mergeCell ref="I67:J67"/>
    <mergeCell ref="M67:O67"/>
    <mergeCell ref="I60:J60"/>
    <mergeCell ref="F62:H63"/>
    <mergeCell ref="I62:P63"/>
    <mergeCell ref="F65:H65"/>
    <mergeCell ref="I65:J65"/>
    <mergeCell ref="K65:L65"/>
    <mergeCell ref="M65:O65"/>
    <mergeCell ref="F53:P53"/>
    <mergeCell ref="I55:J55"/>
    <mergeCell ref="I56:J56"/>
    <mergeCell ref="I57:J57"/>
    <mergeCell ref="I58:J58"/>
    <mergeCell ref="I59:J59"/>
    <mergeCell ref="F49:G49"/>
    <mergeCell ref="I49:J49"/>
    <mergeCell ref="M49:O49"/>
    <mergeCell ref="F50:P50"/>
    <mergeCell ref="I51:J51"/>
    <mergeCell ref="L51:M51"/>
    <mergeCell ref="N51:P51"/>
    <mergeCell ref="F47:G47"/>
    <mergeCell ref="I47:J47"/>
    <mergeCell ref="M47:O47"/>
    <mergeCell ref="F48:G48"/>
    <mergeCell ref="I48:J48"/>
    <mergeCell ref="M48:O48"/>
    <mergeCell ref="F43:H44"/>
    <mergeCell ref="I43:P44"/>
    <mergeCell ref="F46:H46"/>
    <mergeCell ref="I46:J46"/>
    <mergeCell ref="K46:L46"/>
    <mergeCell ref="M46:O46"/>
    <mergeCell ref="F35:P35"/>
    <mergeCell ref="I37:J37"/>
    <mergeCell ref="I38:J38"/>
    <mergeCell ref="I39:J39"/>
    <mergeCell ref="I40:J40"/>
    <mergeCell ref="I41:J41"/>
    <mergeCell ref="F31:G31"/>
    <mergeCell ref="I31:J31"/>
    <mergeCell ref="M31:O31"/>
    <mergeCell ref="I33:J33"/>
    <mergeCell ref="K33:L33"/>
    <mergeCell ref="M33:O33"/>
    <mergeCell ref="F29:G29"/>
    <mergeCell ref="I29:J29"/>
    <mergeCell ref="M29:O29"/>
    <mergeCell ref="F30:G30"/>
    <mergeCell ref="I30:J30"/>
    <mergeCell ref="M30:O30"/>
    <mergeCell ref="F27:G27"/>
    <mergeCell ref="I27:J27"/>
    <mergeCell ref="M27:O27"/>
    <mergeCell ref="F28:G28"/>
    <mergeCell ref="I28:J28"/>
    <mergeCell ref="M28:O28"/>
    <mergeCell ref="F25:G25"/>
    <mergeCell ref="I25:J25"/>
    <mergeCell ref="M25:O25"/>
    <mergeCell ref="F26:G26"/>
    <mergeCell ref="I26:J26"/>
    <mergeCell ref="M26:O26"/>
    <mergeCell ref="I18:J18"/>
    <mergeCell ref="F21:H22"/>
    <mergeCell ref="I21:P22"/>
    <mergeCell ref="F24:H24"/>
    <mergeCell ref="I24:J24"/>
    <mergeCell ref="L24:M24"/>
    <mergeCell ref="N24:P24"/>
    <mergeCell ref="F11:P11"/>
    <mergeCell ref="F12:P12"/>
    <mergeCell ref="I14:J14"/>
    <mergeCell ref="I15:J15"/>
    <mergeCell ref="I16:J16"/>
    <mergeCell ref="I17:J17"/>
    <mergeCell ref="B1:R2"/>
    <mergeCell ref="B3:R4"/>
    <mergeCell ref="B5:D6"/>
    <mergeCell ref="E5:R6"/>
    <mergeCell ref="B8:T9"/>
    <mergeCell ref="F10:P10"/>
  </mergeCells>
  <conditionalFormatting sqref="N107 O80:O84">
    <cfRule type="containsText" dxfId="1" priority="1" operator="containsText" text="NO  CUMPLE">
      <formula>NOT(ISERROR(SEARCH("NO  CUMPLE",N80)))</formula>
    </cfRule>
    <cfRule type="containsText" dxfId="0" priority="2" operator="containsText" text="CUMPLE">
      <formula>NOT(ISERROR(SEARCH("CUMPLE",N80)))</formula>
    </cfRule>
  </conditionalFormatting>
  <dataValidations count="1">
    <dataValidation type="list" allowBlank="1" showInputMessage="1" showErrorMessage="1" sqref="N133:N138">
      <formula1>$BD$209:$BD$210</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Hoja2 (2)</vt:lpstr>
      <vt:lpstr>RESUMEN</vt:lpstr>
      <vt:lpstr>1,CONSORCIO LEON</vt:lpstr>
      <vt:lpstr>2, CON. INTERDESARROLLO</vt:lpstr>
      <vt:lpstr>3, CON, SAN JAVIER 2018</vt:lpstr>
      <vt:lpstr>4- SANDRA CARDOZO</vt:lpstr>
      <vt:lpstr>Hoja7</vt:lpstr>
      <vt:lpstr>Hoja2</vt:lpstr>
      <vt:lpstr>5- GRUPO METRO</vt:lpstr>
      <vt:lpstr>6, CONSORCIO INTER URBANO</vt:lpstr>
      <vt:lpstr>7.DESARROLLO EN INGENIERIA </vt:lpstr>
      <vt:lpstr>8, INT Y CONSTRUCIVILES</vt:lpstr>
      <vt:lpstr>9,VELNEC S.A.</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david</cp:lastModifiedBy>
  <dcterms:created xsi:type="dcterms:W3CDTF">2018-12-08T14:17:04Z</dcterms:created>
  <dcterms:modified xsi:type="dcterms:W3CDTF">2018-12-19T05:12:18Z</dcterms:modified>
</cp:coreProperties>
</file>