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defaultThemeVersion="166925"/>
  <mc:AlternateContent xmlns:mc="http://schemas.openxmlformats.org/markup-compatibility/2006">
    <mc:Choice Requires="x15">
      <x15ac:absPath xmlns:x15ac="http://schemas.microsoft.com/office/spreadsheetml/2010/11/ac" url="C:\Users\Usuario\Documents\Procesos Amparo García Paredes\Procesos 2022\Selección Abreviada\EP 33495 Suministros Mantenimiento\Documentos proceso unificado\"/>
    </mc:Choice>
  </mc:AlternateContent>
  <xr:revisionPtr revIDLastSave="0" documentId="13_ncr:1_{FC43186D-F615-4A51-B3FA-290DCB2B2867}" xr6:coauthVersionLast="47" xr6:coauthVersionMax="47" xr10:uidLastSave="{00000000-0000-0000-0000-000000000000}"/>
  <bookViews>
    <workbookView xWindow="390" yWindow="390" windowWidth="19890" windowHeight="109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8" i="1" l="1"/>
  <c r="H26" i="1"/>
  <c r="H24" i="1"/>
  <c r="H22" i="1"/>
  <c r="H20" i="1"/>
  <c r="G28" i="1"/>
  <c r="G26" i="1"/>
  <c r="G24" i="1"/>
  <c r="G22" i="1"/>
  <c r="G20" i="1"/>
  <c r="H10" i="1"/>
  <c r="H11" i="1"/>
  <c r="H12" i="1"/>
  <c r="H13" i="1"/>
  <c r="H14" i="1"/>
  <c r="H9" i="1"/>
  <c r="G9" i="1"/>
  <c r="G10" i="1"/>
  <c r="G11" i="1"/>
  <c r="G12" i="1"/>
  <c r="G13" i="1"/>
  <c r="G14" i="1"/>
  <c r="G29" i="1" l="1"/>
  <c r="H15" i="1"/>
  <c r="G15" i="1"/>
  <c r="H29" i="1"/>
  <c r="D15" i="1"/>
  <c r="E15" i="1"/>
  <c r="E29" i="1"/>
  <c r="F29" i="1"/>
  <c r="F15" i="1"/>
  <c r="C15" i="1"/>
  <c r="D29" i="1"/>
  <c r="C29" i="1"/>
  <c r="G30" i="1" l="1"/>
  <c r="H30" i="1"/>
  <c r="E30" i="1"/>
  <c r="C30" i="1"/>
  <c r="D30" i="1"/>
  <c r="F30" i="1"/>
</calcChain>
</file>

<file path=xl/sharedStrings.xml><?xml version="1.0" encoding="utf-8"?>
<sst xmlns="http://schemas.openxmlformats.org/spreadsheetml/2006/main" count="50" uniqueCount="34">
  <si>
    <t>Plotters</t>
  </si>
  <si>
    <t>ITEM</t>
  </si>
  <si>
    <t>REFERENCIA EQUIPO</t>
  </si>
  <si>
    <t>VALOR SIN IVA PREVENTIVO</t>
  </si>
  <si>
    <t>VALOR SIN IVA CORRECTIVO</t>
  </si>
  <si>
    <t xml:space="preserve">Hewlett Packard z6100  </t>
  </si>
  <si>
    <t xml:space="preserve">Hewlett Packard c1015  </t>
  </si>
  <si>
    <t xml:space="preserve">Hewlett Packard t1100, incluido Escáner </t>
  </si>
  <si>
    <t xml:space="preserve">Hewlett Packard 800ps </t>
  </si>
  <si>
    <t xml:space="preserve">Hewlett Packard t1200, incluido Escáner </t>
  </si>
  <si>
    <t xml:space="preserve">Hewlett Packard 500 </t>
  </si>
  <si>
    <t xml:space="preserve">Impresoras – Fotocopiadoras </t>
  </si>
  <si>
    <t>Impresoras Matriz de puntos:</t>
  </si>
  <si>
    <t xml:space="preserve">Epson LX300, LQ1050, LQ1070, DFX 800; </t>
  </si>
  <si>
    <t xml:space="preserve">Multifuncionales e Impresoras láser Monocromática: </t>
  </si>
  <si>
    <t>Xerox 4400, 4500, Lexmark 330- 464, 666 X500N, Hewlet packard M2727Nf, M1522Nf, f4280, p2515Dn Kiocera 3040;Samsung M2875FD y 6555 Okidata 471 MFP;</t>
  </si>
  <si>
    <t>Multifuncionales e Impresoras Láser a color:</t>
  </si>
  <si>
    <t xml:space="preserve">Lexmark, Xs810dhe y Xs955dhe, Hewlet packard x451dw,y x476dw; </t>
  </si>
  <si>
    <t xml:space="preserve">Fotocopiadoras: </t>
  </si>
  <si>
    <t>Cannon, Richo, Sharp</t>
  </si>
  <si>
    <t>COTIZACIÓN 1</t>
  </si>
  <si>
    <t>COTIZACIÓN 2</t>
  </si>
  <si>
    <t>SUBTOTAL</t>
  </si>
  <si>
    <t>TOTAL</t>
  </si>
  <si>
    <t>PROMEDIO</t>
  </si>
  <si>
    <t>Fax térmico</t>
  </si>
  <si>
    <t>SECRETARÍA DE SUMINISTROS Y SERVICIOS</t>
  </si>
  <si>
    <t>Estudio Previo 33495</t>
  </si>
  <si>
    <t>ESTUDIO DE MERCADO - LOTE 2 PLOTTERS Y SISTEMAS DE IMPRESIÓN</t>
  </si>
  <si>
    <t>Análisis:
No se toma los valores históricos dado el comportamiento que se ha tenido en las subastas donde se han registrado bajas notorias, por lo que el historico de los valores de los ultimos tres (3) años presenta variaciones que no permiten tener un valor acorde al mercado.</t>
  </si>
  <si>
    <t>El valor presentado por los proponentes en la plataforma SECOP II no deberá superar el total de valores unitarios antes IVA. La oferta no se podrá presentar con decimales.</t>
  </si>
  <si>
    <t>La Administración Municipal procederá a distribuir el precio final de la oferta del proponente ganador, proporcionalmente en cada uno de los ítems, con base en el descuento total obtenido respecto del presupuesto oficial.</t>
  </si>
  <si>
    <t>Liliana María Duque Henao</t>
  </si>
  <si>
    <t>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</si>
</sst>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8" x14ac:knownFonts="1">
    <font>
      <sz val="11"/>
      <color theme="1"/>
      <name val="Calibri"/>
      <family val="2"/>
      <scheme val="minor"/>
    </font>
    <font>
      <b/>
      <sz val="11"/>
      <color theme="1"/>
      <name val="Calibri"/>
      <family val="2"/>
      <scheme val="minor"/>
    </font>
    <font>
      <sz val="10"/>
      <color theme="1"/>
      <name val="Times New Roman"/>
      <family val="1"/>
    </font>
    <font>
      <b/>
      <sz val="10"/>
      <color rgb="FF000000"/>
      <name val="Arial"/>
      <family val="2"/>
    </font>
    <font>
      <sz val="10"/>
      <color rgb="FF000000"/>
      <name val="Arial"/>
      <family val="2"/>
    </font>
    <font>
      <sz val="10"/>
      <color rgb="FF000000"/>
      <name val="Calibri"/>
      <family val="2"/>
    </font>
    <font>
      <b/>
      <sz val="10"/>
      <color rgb="FF000000"/>
      <name val="Calibri"/>
      <family val="2"/>
    </font>
    <font>
      <b/>
      <sz val="11"/>
      <name val="Arial"/>
      <family val="2"/>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3">
    <xf numFmtId="0" fontId="0" fillId="0" borderId="0" xfId="0"/>
    <xf numFmtId="0" fontId="3" fillId="2"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6" fontId="5" fillId="0" borderId="1" xfId="0" applyNumberFormat="1" applyFont="1" applyBorder="1" applyAlignment="1">
      <alignment horizontal="center" vertical="center"/>
    </xf>
    <xf numFmtId="0" fontId="4" fillId="0" borderId="1" xfId="0" applyFont="1" applyBorder="1" applyAlignment="1">
      <alignment horizontal="justify" vertical="center" wrapText="1"/>
    </xf>
    <xf numFmtId="0" fontId="2" fillId="0" borderId="0" xfId="0" applyFont="1" applyBorder="1" applyAlignment="1">
      <alignment vertical="center"/>
    </xf>
    <xf numFmtId="0" fontId="2" fillId="0" borderId="0" xfId="0" applyFont="1" applyBorder="1" applyAlignment="1">
      <alignment vertical="center" wrapText="1"/>
    </xf>
    <xf numFmtId="0" fontId="5" fillId="0" borderId="0" xfId="0" applyFont="1" applyBorder="1" applyAlignment="1">
      <alignment vertical="center"/>
    </xf>
    <xf numFmtId="0" fontId="2" fillId="0" borderId="0" xfId="0" applyFont="1" applyBorder="1"/>
    <xf numFmtId="0" fontId="4" fillId="0" borderId="1" xfId="0" applyFont="1" applyBorder="1" applyAlignment="1">
      <alignment vertical="center"/>
    </xf>
    <xf numFmtId="0" fontId="6" fillId="0" borderId="1" xfId="0" applyFont="1" applyBorder="1" applyAlignment="1">
      <alignment horizontal="center" vertical="center"/>
    </xf>
    <xf numFmtId="0" fontId="3" fillId="3" borderId="1" xfId="0" applyFont="1" applyFill="1" applyBorder="1" applyAlignment="1">
      <alignment horizontal="center" vertical="center"/>
    </xf>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6" fontId="5" fillId="0" borderId="4" xfId="0" applyNumberFormat="1" applyFont="1" applyBorder="1" applyAlignment="1">
      <alignment horizontal="center" vertical="center"/>
    </xf>
    <xf numFmtId="6" fontId="0" fillId="0" borderId="1" xfId="0" applyNumberFormat="1" applyBorder="1" applyAlignment="1">
      <alignment horizontal="center"/>
    </xf>
    <xf numFmtId="6" fontId="1" fillId="0" borderId="1" xfId="0" applyNumberFormat="1" applyFont="1" applyBorder="1"/>
    <xf numFmtId="6" fontId="5" fillId="4" borderId="1" xfId="0" applyNumberFormat="1" applyFont="1" applyFill="1" applyBorder="1" applyAlignment="1">
      <alignment horizontal="center" vertical="center"/>
    </xf>
    <xf numFmtId="6" fontId="6" fillId="4" borderId="1" xfId="0" applyNumberFormat="1" applyFont="1" applyFill="1" applyBorder="1" applyAlignment="1">
      <alignment horizontal="center" vertical="center"/>
    </xf>
    <xf numFmtId="6" fontId="1" fillId="4" borderId="1" xfId="0" applyNumberFormat="1" applyFont="1" applyFill="1" applyBorder="1" applyAlignment="1">
      <alignment horizontal="center"/>
    </xf>
    <xf numFmtId="6" fontId="5" fillId="4" borderId="4" xfId="0" applyNumberFormat="1" applyFont="1" applyFill="1" applyBorder="1" applyAlignment="1">
      <alignment horizontal="center" vertical="center"/>
    </xf>
    <xf numFmtId="6" fontId="0" fillId="4" borderId="1" xfId="0" applyNumberFormat="1" applyFont="1" applyFill="1" applyBorder="1" applyAlignment="1">
      <alignment horizontal="center"/>
    </xf>
    <xf numFmtId="6" fontId="0" fillId="0" borderId="0" xfId="0" applyNumberFormat="1"/>
    <xf numFmtId="0" fontId="4" fillId="0" borderId="1" xfId="0" applyFont="1" applyFill="1" applyBorder="1" applyAlignment="1">
      <alignment horizontal="center" vertical="center" wrapText="1"/>
    </xf>
    <xf numFmtId="0" fontId="0" fillId="0" borderId="0" xfId="0" applyBorder="1" applyAlignment="1">
      <alignment horizontal="left" vertical="top"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0" fontId="0" fillId="0" borderId="3" xfId="0" applyBorder="1" applyAlignment="1">
      <alignment horizontal="center" vertical="center"/>
    </xf>
    <xf numFmtId="6" fontId="5" fillId="0" borderId="4" xfId="0" applyNumberFormat="1" applyFont="1" applyBorder="1" applyAlignment="1">
      <alignment horizontal="center" vertical="center"/>
    </xf>
    <xf numFmtId="0" fontId="0" fillId="0" borderId="5" xfId="0" applyBorder="1" applyAlignment="1">
      <alignment vertical="center"/>
    </xf>
    <xf numFmtId="0" fontId="3" fillId="0" borderId="1" xfId="0" applyFont="1" applyBorder="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0" fillId="0" borderId="5" xfId="0" applyBorder="1" applyAlignment="1"/>
    <xf numFmtId="6" fontId="5" fillId="4" borderId="4" xfId="0" applyNumberFormat="1" applyFont="1" applyFill="1" applyBorder="1" applyAlignment="1">
      <alignment horizontal="center" vertical="center"/>
    </xf>
    <xf numFmtId="0" fontId="0" fillId="4" borderId="5" xfId="0" applyFont="1" applyFill="1" applyBorder="1" applyAlignment="1">
      <alignment vertical="center"/>
    </xf>
    <xf numFmtId="0" fontId="0" fillId="0" borderId="5" xfId="0" applyBorder="1" applyAlignment="1">
      <alignment horizontal="center" vertical="center"/>
    </xf>
    <xf numFmtId="0" fontId="7" fillId="5" borderId="8" xfId="0" applyFont="1" applyFill="1" applyBorder="1" applyAlignment="1" applyProtection="1">
      <alignment horizontal="center" vertical="center"/>
      <protection locked="0"/>
    </xf>
    <xf numFmtId="0" fontId="7" fillId="5" borderId="9" xfId="0" applyFont="1" applyFill="1" applyBorder="1" applyAlignment="1" applyProtection="1">
      <alignment horizontal="center" vertical="center"/>
      <protection locked="0"/>
    </xf>
    <xf numFmtId="0" fontId="7" fillId="5" borderId="10" xfId="0" applyFont="1" applyFill="1" applyBorder="1" applyAlignment="1" applyProtection="1">
      <alignment horizontal="center" vertical="center"/>
      <protection locked="0"/>
    </xf>
    <xf numFmtId="0" fontId="7" fillId="5" borderId="11" xfId="0" applyFont="1" applyFill="1" applyBorder="1" applyAlignment="1" applyProtection="1">
      <alignment horizontal="center" vertical="center"/>
      <protection locked="0"/>
    </xf>
    <xf numFmtId="0" fontId="7" fillId="5" borderId="0" xfId="0" applyFont="1" applyFill="1" applyBorder="1" applyAlignment="1" applyProtection="1">
      <alignment horizontal="center" vertical="center"/>
      <protection locked="0"/>
    </xf>
    <xf numFmtId="0" fontId="7" fillId="5" borderId="12" xfId="0" applyFont="1" applyFill="1" applyBorder="1" applyAlignment="1" applyProtection="1">
      <alignment horizontal="center" vertical="center"/>
      <protection locked="0"/>
    </xf>
    <xf numFmtId="0" fontId="7" fillId="5" borderId="13" xfId="0" applyFont="1" applyFill="1" applyBorder="1" applyAlignment="1" applyProtection="1">
      <alignment horizontal="center" vertical="center"/>
      <protection locked="0"/>
    </xf>
    <xf numFmtId="0" fontId="7" fillId="5" borderId="6" xfId="0" applyFont="1" applyFill="1" applyBorder="1" applyAlignment="1" applyProtection="1">
      <alignment horizontal="center" vertical="center"/>
      <protection locked="0"/>
    </xf>
    <xf numFmtId="0" fontId="7" fillId="5" borderId="14" xfId="0" applyFont="1" applyFill="1" applyBorder="1" applyAlignment="1" applyProtection="1">
      <alignment horizontal="center" vertical="center"/>
      <protection locked="0"/>
    </xf>
    <xf numFmtId="2" fontId="7" fillId="5" borderId="2" xfId="0" applyNumberFormat="1" applyFont="1" applyFill="1" applyBorder="1" applyAlignment="1" applyProtection="1">
      <alignment horizontal="center" vertical="center" wrapText="1"/>
      <protection locked="0"/>
    </xf>
    <xf numFmtId="2" fontId="7" fillId="5" borderId="7" xfId="0" applyNumberFormat="1" applyFont="1" applyFill="1" applyBorder="1" applyAlignment="1" applyProtection="1">
      <alignment horizontal="center" vertical="center" wrapText="1"/>
      <protection locked="0"/>
    </xf>
    <xf numFmtId="2" fontId="7" fillId="5" borderId="3" xfId="0" applyNumberFormat="1" applyFont="1" applyFill="1" applyBorder="1" applyAlignment="1" applyProtection="1">
      <alignment horizontal="center" vertical="center" wrapText="1"/>
      <protection locked="0"/>
    </xf>
    <xf numFmtId="2" fontId="7" fillId="5" borderId="2" xfId="0" applyNumberFormat="1" applyFont="1" applyFill="1" applyBorder="1" applyAlignment="1" applyProtection="1">
      <alignment horizontal="center" wrapText="1"/>
      <protection locked="0"/>
    </xf>
    <xf numFmtId="2" fontId="7" fillId="5" borderId="7" xfId="0" applyNumberFormat="1" applyFont="1" applyFill="1" applyBorder="1" applyAlignment="1" applyProtection="1">
      <alignment horizontal="center" wrapText="1"/>
      <protection locked="0"/>
    </xf>
    <xf numFmtId="2" fontId="7" fillId="5" borderId="3" xfId="0" applyNumberFormat="1" applyFont="1" applyFill="1" applyBorder="1" applyAlignment="1" applyProtection="1">
      <alignment horizontal="center" wrapText="1"/>
      <protection locked="0"/>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114299</xdr:rowOff>
    </xdr:from>
    <xdr:to>
      <xdr:col>1</xdr:col>
      <xdr:colOff>600075</xdr:colOff>
      <xdr:row>3</xdr:row>
      <xdr:rowOff>161924</xdr:rowOff>
    </xdr:to>
    <xdr:pic>
      <xdr:nvPicPr>
        <xdr:cNvPr id="3" name="1 Imagen" descr="Descripción: ESCUDO A COLOR RETOCADO">
          <a:extLst>
            <a:ext uri="{FF2B5EF4-FFF2-40B4-BE49-F238E27FC236}">
              <a16:creationId xmlns:a16="http://schemas.microsoft.com/office/drawing/2014/main" id="{E0A65237-8375-415D-9CE4-1C4A87DCD0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219074"/>
          <a:ext cx="125730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8"/>
  <sheetViews>
    <sheetView tabSelected="1" topLeftCell="A28" zoomScale="80" zoomScaleNormal="80" workbookViewId="0">
      <selection activeCell="B49" sqref="B49"/>
    </sheetView>
  </sheetViews>
  <sheetFormatPr baseColWidth="10" defaultRowHeight="15" x14ac:dyDescent="0.25"/>
  <cols>
    <col min="2" max="2" width="41.28515625" customWidth="1"/>
    <col min="3" max="3" width="13.7109375" customWidth="1"/>
    <col min="4" max="4" width="14.28515625" customWidth="1"/>
    <col min="5" max="5" width="14.7109375" customWidth="1"/>
    <col min="6" max="6" width="14.5703125" customWidth="1"/>
    <col min="7" max="7" width="17" customWidth="1"/>
    <col min="8" max="8" width="18.28515625" customWidth="1"/>
  </cols>
  <sheetData>
    <row r="1" spans="1:15" x14ac:dyDescent="0.25">
      <c r="A1" s="37" t="s">
        <v>26</v>
      </c>
      <c r="B1" s="38"/>
      <c r="C1" s="38"/>
      <c r="D1" s="38"/>
      <c r="E1" s="38"/>
      <c r="F1" s="38"/>
      <c r="G1" s="38"/>
      <c r="H1" s="39"/>
    </row>
    <row r="2" spans="1:15" x14ac:dyDescent="0.25">
      <c r="A2" s="40"/>
      <c r="B2" s="41"/>
      <c r="C2" s="41"/>
      <c r="D2" s="41"/>
      <c r="E2" s="41"/>
      <c r="F2" s="41"/>
      <c r="G2" s="41"/>
      <c r="H2" s="42"/>
    </row>
    <row r="3" spans="1:15" x14ac:dyDescent="0.25">
      <c r="A3" s="43"/>
      <c r="B3" s="44"/>
      <c r="C3" s="44"/>
      <c r="D3" s="44"/>
      <c r="E3" s="44"/>
      <c r="F3" s="44"/>
      <c r="G3" s="44"/>
      <c r="H3" s="45"/>
    </row>
    <row r="4" spans="1:15" ht="15" customHeight="1" x14ac:dyDescent="0.25">
      <c r="A4" s="46" t="s">
        <v>27</v>
      </c>
      <c r="B4" s="47"/>
      <c r="C4" s="47"/>
      <c r="D4" s="47"/>
      <c r="E4" s="47"/>
      <c r="F4" s="47"/>
      <c r="G4" s="47"/>
      <c r="H4" s="48"/>
    </row>
    <row r="5" spans="1:15" ht="15" customHeight="1" x14ac:dyDescent="0.25">
      <c r="A5" s="49" t="s">
        <v>28</v>
      </c>
      <c r="B5" s="50"/>
      <c r="C5" s="50"/>
      <c r="D5" s="50"/>
      <c r="E5" s="50"/>
      <c r="F5" s="50"/>
      <c r="G5" s="50"/>
      <c r="H5" s="51"/>
    </row>
    <row r="6" spans="1:15" ht="22.5" customHeight="1" x14ac:dyDescent="0.25">
      <c r="A6" s="31" t="s">
        <v>0</v>
      </c>
      <c r="B6" s="31"/>
      <c r="C6" s="31"/>
      <c r="D6" s="31"/>
    </row>
    <row r="7" spans="1:15" ht="24.75" customHeight="1" x14ac:dyDescent="0.25">
      <c r="A7" s="13"/>
      <c r="B7" s="13"/>
      <c r="C7" s="26" t="s">
        <v>20</v>
      </c>
      <c r="D7" s="27"/>
      <c r="E7" s="26" t="s">
        <v>21</v>
      </c>
      <c r="F7" s="27"/>
      <c r="G7" s="26" t="s">
        <v>24</v>
      </c>
      <c r="H7" s="27"/>
    </row>
    <row r="8" spans="1:15" ht="38.25" x14ac:dyDescent="0.25">
      <c r="A8" s="1" t="s">
        <v>1</v>
      </c>
      <c r="B8" s="1" t="s">
        <v>2</v>
      </c>
      <c r="C8" s="1" t="s">
        <v>3</v>
      </c>
      <c r="D8" s="1" t="s">
        <v>4</v>
      </c>
      <c r="E8" s="1" t="s">
        <v>3</v>
      </c>
      <c r="F8" s="1" t="s">
        <v>4</v>
      </c>
      <c r="G8" s="1" t="s">
        <v>3</v>
      </c>
      <c r="H8" s="1" t="s">
        <v>4</v>
      </c>
    </row>
    <row r="9" spans="1:15" x14ac:dyDescent="0.25">
      <c r="A9" s="11">
        <v>1</v>
      </c>
      <c r="B9" s="2" t="s">
        <v>5</v>
      </c>
      <c r="C9" s="3">
        <v>162000</v>
      </c>
      <c r="D9" s="3">
        <v>162000</v>
      </c>
      <c r="E9" s="3">
        <v>192034</v>
      </c>
      <c r="F9" s="3">
        <v>192034</v>
      </c>
      <c r="G9" s="17">
        <f>ROUND((C9+E9)/2*5.62/100+((C9+E9)/2),0)</f>
        <v>186965</v>
      </c>
      <c r="H9" s="17">
        <f>ROUND((D9+F9)/2*5.62%+(D9+F9)/2,0)</f>
        <v>186965</v>
      </c>
    </row>
    <row r="10" spans="1:15" x14ac:dyDescent="0.25">
      <c r="A10" s="11">
        <v>2</v>
      </c>
      <c r="B10" s="2" t="s">
        <v>6</v>
      </c>
      <c r="C10" s="3">
        <v>162000</v>
      </c>
      <c r="D10" s="3">
        <v>162000</v>
      </c>
      <c r="E10" s="3">
        <v>192034</v>
      </c>
      <c r="F10" s="3">
        <v>192034</v>
      </c>
      <c r="G10" s="17">
        <f t="shared" ref="G10:G14" si="0">ROUND((C10+E10)/2*5.62/100+((C10+E10)/2),0)</f>
        <v>186965</v>
      </c>
      <c r="H10" s="17">
        <f t="shared" ref="H10:H14" si="1">ROUND((D10+F10)/2*5.62%+(D10+F10)/2,0)</f>
        <v>186965</v>
      </c>
    </row>
    <row r="11" spans="1:15" x14ac:dyDescent="0.25">
      <c r="A11" s="11">
        <v>3</v>
      </c>
      <c r="B11" s="2" t="s">
        <v>7</v>
      </c>
      <c r="C11" s="3">
        <v>162000</v>
      </c>
      <c r="D11" s="3">
        <v>162000</v>
      </c>
      <c r="E11" s="3">
        <v>192034</v>
      </c>
      <c r="F11" s="3">
        <v>192034</v>
      </c>
      <c r="G11" s="17">
        <f t="shared" si="0"/>
        <v>186965</v>
      </c>
      <c r="H11" s="17">
        <f t="shared" si="1"/>
        <v>186965</v>
      </c>
      <c r="O11" s="22"/>
    </row>
    <row r="12" spans="1:15" x14ac:dyDescent="0.25">
      <c r="A12" s="11">
        <v>4</v>
      </c>
      <c r="B12" s="2" t="s">
        <v>8</v>
      </c>
      <c r="C12" s="3">
        <v>172000</v>
      </c>
      <c r="D12" s="3">
        <v>172000</v>
      </c>
      <c r="E12" s="3">
        <v>205300</v>
      </c>
      <c r="F12" s="3">
        <v>205300</v>
      </c>
      <c r="G12" s="17">
        <f t="shared" si="0"/>
        <v>199252</v>
      </c>
      <c r="H12" s="17">
        <f t="shared" si="1"/>
        <v>199252</v>
      </c>
    </row>
    <row r="13" spans="1:15" x14ac:dyDescent="0.25">
      <c r="A13" s="11">
        <v>5</v>
      </c>
      <c r="B13" s="2" t="s">
        <v>9</v>
      </c>
      <c r="C13" s="3">
        <v>162000</v>
      </c>
      <c r="D13" s="3">
        <v>162000</v>
      </c>
      <c r="E13" s="3">
        <v>192034</v>
      </c>
      <c r="F13" s="3">
        <v>192034</v>
      </c>
      <c r="G13" s="17">
        <f t="shared" si="0"/>
        <v>186965</v>
      </c>
      <c r="H13" s="17">
        <f t="shared" si="1"/>
        <v>186965</v>
      </c>
    </row>
    <row r="14" spans="1:15" x14ac:dyDescent="0.25">
      <c r="A14" s="12">
        <v>6</v>
      </c>
      <c r="B14" s="4" t="s">
        <v>10</v>
      </c>
      <c r="C14" s="3">
        <v>172000</v>
      </c>
      <c r="D14" s="3">
        <v>172000</v>
      </c>
      <c r="E14" s="3">
        <v>205300</v>
      </c>
      <c r="F14" s="3">
        <v>205300</v>
      </c>
      <c r="G14" s="17">
        <f t="shared" si="0"/>
        <v>199252</v>
      </c>
      <c r="H14" s="17">
        <f t="shared" si="1"/>
        <v>199252</v>
      </c>
    </row>
    <row r="15" spans="1:15" x14ac:dyDescent="0.25">
      <c r="A15" s="25" t="s">
        <v>22</v>
      </c>
      <c r="B15" s="25"/>
      <c r="C15" s="3">
        <f t="shared" ref="C15:H15" si="2">SUM(C9:C14)</f>
        <v>992000</v>
      </c>
      <c r="D15" s="3">
        <f t="shared" si="2"/>
        <v>992000</v>
      </c>
      <c r="E15" s="3">
        <f t="shared" si="2"/>
        <v>1178736</v>
      </c>
      <c r="F15" s="3">
        <f t="shared" si="2"/>
        <v>1178736</v>
      </c>
      <c r="G15" s="18">
        <f t="shared" si="2"/>
        <v>1146364</v>
      </c>
      <c r="H15" s="18">
        <f t="shared" si="2"/>
        <v>1146364</v>
      </c>
    </row>
    <row r="16" spans="1:15" x14ac:dyDescent="0.25">
      <c r="A16" s="5"/>
      <c r="B16" s="6"/>
      <c r="C16" s="7"/>
      <c r="D16" s="8"/>
    </row>
    <row r="17" spans="1:15" ht="21.75" customHeight="1" x14ac:dyDescent="0.25">
      <c r="A17" s="32" t="s">
        <v>11</v>
      </c>
      <c r="B17" s="32"/>
      <c r="C17" s="32"/>
      <c r="D17" s="32"/>
    </row>
    <row r="18" spans="1:15" ht="19.5" customHeight="1" x14ac:dyDescent="0.25">
      <c r="A18" s="13"/>
      <c r="B18" s="13"/>
      <c r="C18" s="26" t="s">
        <v>20</v>
      </c>
      <c r="D18" s="27"/>
      <c r="E18" s="26" t="s">
        <v>21</v>
      </c>
      <c r="F18" s="27"/>
      <c r="G18" s="26" t="s">
        <v>24</v>
      </c>
      <c r="H18" s="27"/>
    </row>
    <row r="19" spans="1:15" ht="38.25" x14ac:dyDescent="0.25">
      <c r="A19" s="1" t="s">
        <v>1</v>
      </c>
      <c r="B19" s="1" t="s">
        <v>2</v>
      </c>
      <c r="C19" s="1" t="s">
        <v>3</v>
      </c>
      <c r="D19" s="1" t="s">
        <v>4</v>
      </c>
      <c r="E19" s="1" t="s">
        <v>3</v>
      </c>
      <c r="F19" s="1" t="s">
        <v>4</v>
      </c>
      <c r="G19" s="1" t="s">
        <v>3</v>
      </c>
      <c r="H19" s="1" t="s">
        <v>4</v>
      </c>
    </row>
    <row r="20" spans="1:15" x14ac:dyDescent="0.25">
      <c r="A20" s="30">
        <v>1</v>
      </c>
      <c r="B20" s="4" t="s">
        <v>12</v>
      </c>
      <c r="C20" s="28">
        <v>95000</v>
      </c>
      <c r="D20" s="28">
        <v>95000</v>
      </c>
      <c r="E20" s="28">
        <v>89690</v>
      </c>
      <c r="F20" s="28">
        <v>89690</v>
      </c>
      <c r="G20" s="34">
        <f>ROUND((C20+E20)/2*5.62/100+(C20+E20)/2,0)</f>
        <v>97535</v>
      </c>
      <c r="H20" s="34">
        <f>ROUND((D20+F20)/2*5.62/100+(D20+F20)/2,0)</f>
        <v>97535</v>
      </c>
    </row>
    <row r="21" spans="1:15" x14ac:dyDescent="0.25">
      <c r="A21" s="30"/>
      <c r="B21" s="4" t="s">
        <v>13</v>
      </c>
      <c r="C21" s="29"/>
      <c r="D21" s="29"/>
      <c r="E21" s="29"/>
      <c r="F21" s="29"/>
      <c r="G21" s="35"/>
      <c r="H21" s="35"/>
    </row>
    <row r="22" spans="1:15" ht="25.5" x14ac:dyDescent="0.25">
      <c r="A22" s="30">
        <v>2</v>
      </c>
      <c r="B22" s="4" t="s">
        <v>14</v>
      </c>
      <c r="C22" s="28">
        <v>132000</v>
      </c>
      <c r="D22" s="28">
        <v>132000</v>
      </c>
      <c r="E22" s="28">
        <v>135700</v>
      </c>
      <c r="F22" s="28">
        <v>135700</v>
      </c>
      <c r="G22" s="34">
        <f>ROUND((C22+E22)/2*5.62/100+(C22+E22)/2,0)</f>
        <v>141372</v>
      </c>
      <c r="H22" s="34">
        <f>ROUND((D22+F22)/2*5.62/100+(D22+F22)/2,0)</f>
        <v>141372</v>
      </c>
    </row>
    <row r="23" spans="1:15" ht="63.75" customHeight="1" x14ac:dyDescent="0.25">
      <c r="A23" s="30"/>
      <c r="B23" s="4" t="s">
        <v>15</v>
      </c>
      <c r="C23" s="33"/>
      <c r="D23" s="33"/>
      <c r="E23" s="33"/>
      <c r="F23" s="33"/>
      <c r="G23" s="35"/>
      <c r="H23" s="35"/>
      <c r="O23" s="22"/>
    </row>
    <row r="24" spans="1:15" x14ac:dyDescent="0.25">
      <c r="A24" s="30">
        <v>3</v>
      </c>
      <c r="B24" s="4" t="s">
        <v>16</v>
      </c>
      <c r="C24" s="28">
        <v>142000</v>
      </c>
      <c r="D24" s="28">
        <v>142000</v>
      </c>
      <c r="E24" s="28">
        <v>146500</v>
      </c>
      <c r="F24" s="28">
        <v>146500</v>
      </c>
      <c r="G24" s="34">
        <f>ROUND((C24+E24)/2*5.62/100+(C24+E24)/2,0)</f>
        <v>152357</v>
      </c>
      <c r="H24" s="34">
        <f>ROUND((D24+F24)/2*5.62/100+(D24+F24)/2,0)</f>
        <v>152357</v>
      </c>
    </row>
    <row r="25" spans="1:15" ht="25.5" x14ac:dyDescent="0.25">
      <c r="A25" s="30"/>
      <c r="B25" s="4" t="s">
        <v>17</v>
      </c>
      <c r="C25" s="36"/>
      <c r="D25" s="36"/>
      <c r="E25" s="36"/>
      <c r="F25" s="36"/>
      <c r="G25" s="35"/>
      <c r="H25" s="35"/>
    </row>
    <row r="26" spans="1:15" x14ac:dyDescent="0.25">
      <c r="A26" s="30">
        <v>4</v>
      </c>
      <c r="B26" s="4" t="s">
        <v>18</v>
      </c>
      <c r="C26" s="28">
        <v>152000</v>
      </c>
      <c r="D26" s="28">
        <v>152000</v>
      </c>
      <c r="E26" s="28">
        <v>158800</v>
      </c>
      <c r="F26" s="28">
        <v>158800</v>
      </c>
      <c r="G26" s="34">
        <f>ROUND((C26+E26)/2*5.62/100+(C26+E26)/2,0)</f>
        <v>164133</v>
      </c>
      <c r="H26" s="34">
        <f>ROUND((D26+F26)/2*5.62/100+(D26+F26)/2,0)</f>
        <v>164133</v>
      </c>
    </row>
    <row r="27" spans="1:15" x14ac:dyDescent="0.25">
      <c r="A27" s="30"/>
      <c r="B27" s="4" t="s">
        <v>19</v>
      </c>
      <c r="C27" s="36"/>
      <c r="D27" s="36"/>
      <c r="E27" s="36"/>
      <c r="F27" s="36"/>
      <c r="G27" s="35"/>
      <c r="H27" s="35"/>
    </row>
    <row r="28" spans="1:15" x14ac:dyDescent="0.25">
      <c r="A28" s="10">
        <v>5</v>
      </c>
      <c r="B28" s="9" t="s">
        <v>25</v>
      </c>
      <c r="C28" s="14">
        <v>80000</v>
      </c>
      <c r="D28" s="14">
        <v>80000</v>
      </c>
      <c r="E28" s="14">
        <v>0</v>
      </c>
      <c r="F28" s="14">
        <v>0</v>
      </c>
      <c r="G28" s="20">
        <f>ROUND((C28*5.62/100+C28),0)</f>
        <v>84496</v>
      </c>
      <c r="H28" s="20">
        <f>ROUND((D28*5.62%)+D28,0)</f>
        <v>84496</v>
      </c>
    </row>
    <row r="29" spans="1:15" x14ac:dyDescent="0.25">
      <c r="A29" s="23" t="s">
        <v>22</v>
      </c>
      <c r="B29" s="23"/>
      <c r="C29" s="15">
        <f t="shared" ref="C29:H29" si="3">SUM(C20:C28)</f>
        <v>601000</v>
      </c>
      <c r="D29" s="15">
        <f t="shared" si="3"/>
        <v>601000</v>
      </c>
      <c r="E29" s="15">
        <f t="shared" si="3"/>
        <v>530690</v>
      </c>
      <c r="F29" s="15">
        <f t="shared" si="3"/>
        <v>530690</v>
      </c>
      <c r="G29" s="21">
        <f>SUM(G20:G28)</f>
        <v>639893</v>
      </c>
      <c r="H29" s="21">
        <f t="shared" si="3"/>
        <v>639893</v>
      </c>
    </row>
    <row r="30" spans="1:15" x14ac:dyDescent="0.25">
      <c r="A30" s="23" t="s">
        <v>23</v>
      </c>
      <c r="B30" s="23"/>
      <c r="C30" s="16">
        <f t="shared" ref="C30:H30" si="4">+C15+C29</f>
        <v>1593000</v>
      </c>
      <c r="D30" s="16">
        <f t="shared" si="4"/>
        <v>1593000</v>
      </c>
      <c r="E30" s="16">
        <f t="shared" si="4"/>
        <v>1709426</v>
      </c>
      <c r="F30" s="16">
        <f t="shared" si="4"/>
        <v>1709426</v>
      </c>
      <c r="G30" s="19">
        <f>+G29+G15</f>
        <v>1786257</v>
      </c>
      <c r="H30" s="19">
        <f t="shared" si="4"/>
        <v>1786257</v>
      </c>
    </row>
    <row r="33" spans="2:8" ht="15" customHeight="1" x14ac:dyDescent="0.25">
      <c r="B33" s="24" t="s">
        <v>29</v>
      </c>
      <c r="C33" s="24"/>
      <c r="D33" s="24"/>
      <c r="E33" s="24"/>
      <c r="F33" s="24"/>
      <c r="G33" s="24"/>
      <c r="H33" s="24"/>
    </row>
    <row r="34" spans="2:8" x14ac:dyDescent="0.25">
      <c r="B34" s="24"/>
      <c r="C34" s="24"/>
      <c r="D34" s="24"/>
      <c r="E34" s="24"/>
      <c r="F34" s="24"/>
      <c r="G34" s="24"/>
      <c r="H34" s="24"/>
    </row>
    <row r="35" spans="2:8" ht="34.5" customHeight="1" x14ac:dyDescent="0.25">
      <c r="B35" s="24"/>
      <c r="C35" s="24"/>
      <c r="D35" s="24"/>
      <c r="E35" s="24"/>
      <c r="F35" s="24"/>
      <c r="G35" s="24"/>
      <c r="H35" s="24"/>
    </row>
    <row r="37" spans="2:8" x14ac:dyDescent="0.25">
      <c r="B37" s="52" t="s">
        <v>30</v>
      </c>
      <c r="C37" s="52"/>
      <c r="D37" s="52"/>
      <c r="E37" s="52"/>
      <c r="F37" s="52"/>
      <c r="G37" s="52"/>
      <c r="H37" s="52"/>
    </row>
    <row r="38" spans="2:8" x14ac:dyDescent="0.25">
      <c r="B38" s="52"/>
      <c r="C38" s="52"/>
      <c r="D38" s="52"/>
      <c r="E38" s="52"/>
      <c r="F38" s="52"/>
      <c r="G38" s="52"/>
      <c r="H38" s="52"/>
    </row>
    <row r="39" spans="2:8" x14ac:dyDescent="0.25">
      <c r="B39" s="52"/>
      <c r="C39" s="52"/>
      <c r="D39" s="52"/>
      <c r="E39" s="52"/>
      <c r="F39" s="52"/>
      <c r="G39" s="52"/>
      <c r="H39" s="52"/>
    </row>
    <row r="40" spans="2:8" ht="17.25" customHeight="1" x14ac:dyDescent="0.25"/>
    <row r="41" spans="2:8" ht="0.75" customHeight="1" x14ac:dyDescent="0.25">
      <c r="B41" s="52" t="s">
        <v>31</v>
      </c>
      <c r="C41" s="52"/>
      <c r="D41" s="52"/>
      <c r="E41" s="52"/>
      <c r="F41" s="52"/>
      <c r="G41" s="52"/>
      <c r="H41" s="52"/>
    </row>
    <row r="42" spans="2:8" hidden="1" x14ac:dyDescent="0.25">
      <c r="B42" s="52"/>
      <c r="C42" s="52"/>
      <c r="D42" s="52"/>
      <c r="E42" s="52"/>
      <c r="F42" s="52"/>
      <c r="G42" s="52"/>
      <c r="H42" s="52"/>
    </row>
    <row r="43" spans="2:8" x14ac:dyDescent="0.25">
      <c r="B43" s="52"/>
      <c r="C43" s="52"/>
      <c r="D43" s="52"/>
      <c r="E43" s="52"/>
      <c r="F43" s="52"/>
      <c r="G43" s="52"/>
      <c r="H43" s="52"/>
    </row>
    <row r="44" spans="2:8" x14ac:dyDescent="0.25">
      <c r="B44" s="52"/>
      <c r="C44" s="52"/>
      <c r="D44" s="52"/>
      <c r="E44" s="52"/>
      <c r="F44" s="52"/>
      <c r="G44" s="52"/>
      <c r="H44" s="52"/>
    </row>
    <row r="47" spans="2:8" x14ac:dyDescent="0.25">
      <c r="B47" t="s">
        <v>32</v>
      </c>
    </row>
    <row r="48" spans="2:8" x14ac:dyDescent="0.25">
      <c r="B48" t="s">
        <v>33</v>
      </c>
    </row>
  </sheetData>
  <mergeCells count="45">
    <mergeCell ref="B37:H39"/>
    <mergeCell ref="B41:H44"/>
    <mergeCell ref="C26:C27"/>
    <mergeCell ref="D26:D27"/>
    <mergeCell ref="E26:E27"/>
    <mergeCell ref="F26:F27"/>
    <mergeCell ref="G7:H7"/>
    <mergeCell ref="G18:H18"/>
    <mergeCell ref="G20:G21"/>
    <mergeCell ref="G22:G23"/>
    <mergeCell ref="G24:G25"/>
    <mergeCell ref="G26:G27"/>
    <mergeCell ref="H20:H21"/>
    <mergeCell ref="H22:H23"/>
    <mergeCell ref="H24:H25"/>
    <mergeCell ref="D24:D25"/>
    <mergeCell ref="E24:E25"/>
    <mergeCell ref="F24:F25"/>
    <mergeCell ref="A1:H3"/>
    <mergeCell ref="A4:H4"/>
    <mergeCell ref="A5:H5"/>
    <mergeCell ref="A6:D6"/>
    <mergeCell ref="A17:D17"/>
    <mergeCell ref="A20:A21"/>
    <mergeCell ref="A22:A23"/>
    <mergeCell ref="C18:D18"/>
    <mergeCell ref="C7:D7"/>
    <mergeCell ref="C22:C23"/>
    <mergeCell ref="D22:D23"/>
    <mergeCell ref="A29:B29"/>
    <mergeCell ref="A30:B30"/>
    <mergeCell ref="B33:H35"/>
    <mergeCell ref="A15:B15"/>
    <mergeCell ref="E7:F7"/>
    <mergeCell ref="E18:F18"/>
    <mergeCell ref="C20:C21"/>
    <mergeCell ref="D20:D21"/>
    <mergeCell ref="E20:E21"/>
    <mergeCell ref="F20:F21"/>
    <mergeCell ref="A24:A25"/>
    <mergeCell ref="A26:A27"/>
    <mergeCell ref="H26:H27"/>
    <mergeCell ref="E22:E23"/>
    <mergeCell ref="F22:F23"/>
    <mergeCell ref="C24:C2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MADALY</dc:creator>
  <cp:lastModifiedBy>Usuario</cp:lastModifiedBy>
  <dcterms:created xsi:type="dcterms:W3CDTF">2021-11-02T13:51:31Z</dcterms:created>
  <dcterms:modified xsi:type="dcterms:W3CDTF">2022-01-31T20:02:04Z</dcterms:modified>
</cp:coreProperties>
</file>